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D69C0652-1C2B-40ED-B8DD-B3290994767E}" xr6:coauthVersionLast="47" xr6:coauthVersionMax="47" xr10:uidLastSave="{00000000-0000-0000-0000-000000000000}"/>
  <bookViews>
    <workbookView xWindow="-120" yWindow="-120" windowWidth="29040" windowHeight="15840" xr2:uid="{3375A9B5-960C-4D12-A352-31086C8B01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1" i="1" l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44" i="1"/>
  <c r="C36" i="1"/>
  <c r="C34" i="1"/>
  <c r="C35" i="1"/>
  <c r="C37" i="1"/>
  <c r="C38" i="1"/>
  <c r="C39" i="1"/>
  <c r="C40" i="1"/>
  <c r="C41" i="1"/>
  <c r="C42" i="1"/>
  <c r="C43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1" i="1"/>
  <c r="C32" i="1"/>
  <c r="C33" i="1"/>
</calcChain>
</file>

<file path=xl/sharedStrings.xml><?xml version="1.0" encoding="utf-8"?>
<sst xmlns="http://schemas.openxmlformats.org/spreadsheetml/2006/main" count="164" uniqueCount="162">
  <si>
    <t>岡本一抱</t>
  </si>
  <si>
    <t>https://kokusho.nijl.ac.jp/biblio/100269682/</t>
  </si>
  <si>
    <t>目録</t>
  </si>
  <si>
    <t>三焦心包有名無形之論　並相火之弁</t>
  </si>
  <si>
    <t>腎間動気之論　並一難之弁</t>
  </si>
  <si>
    <t>　○巻之中</t>
  </si>
  <si>
    <t>労症之論　並一四難之弁</t>
  </si>
  <si>
    <t>右腎命門之論</t>
  </si>
  <si>
    <t>命門穴之論</t>
  </si>
  <si>
    <t>三百六十五穴之論</t>
  </si>
  <si>
    <t>膀胱胞之論　並水道通閉之弁</t>
  </si>
  <si>
    <t>　図</t>
  </si>
  <si>
    <t>陰陽有餘不足之論</t>
  </si>
  <si>
    <t>噦之論</t>
  </si>
  <si>
    <t>五難診脈菽法之論</t>
  </si>
  <si>
    <t>香蕾散之論　並気付之弁</t>
  </si>
  <si>
    <t>　○巻之下</t>
  </si>
  <si>
    <t>五行相生相尅之論　並五蔵精神気血営之弁</t>
  </si>
  <si>
    <t>謂学医之治療無効之論</t>
  </si>
  <si>
    <t>関格覆溢脈之論</t>
  </si>
  <si>
    <t>張仲景傷寒方論之弁　並陰陽二症之弁</t>
  </si>
  <si>
    <t>痘瘡腎部無熱症之論</t>
  </si>
  <si>
    <t>当帰地黄之論</t>
  </si>
  <si>
    <t>補中加風剤之論　並医有風枝之弁</t>
  </si>
  <si>
    <t>凡例</t>
  </si>
  <si>
    <t>医学切要指南</t>
    <phoneticPr fontId="2"/>
  </si>
  <si>
    <t>　○巻之上</t>
    <phoneticPr fontId="2"/>
  </si>
  <si>
    <t>参蓍之論</t>
    <phoneticPr fontId="2"/>
  </si>
  <si>
    <t>医法</t>
    <rPh sb="0" eb="1">
      <t>イ</t>
    </rPh>
    <rPh sb="1" eb="2">
      <t>ホウ</t>
    </rPh>
    <phoneticPr fontId="2"/>
  </si>
  <si>
    <t>素難要旨</t>
    <rPh sb="0" eb="2">
      <t>ソナン</t>
    </rPh>
    <rPh sb="2" eb="4">
      <t>ヨウシ</t>
    </rPh>
    <phoneticPr fontId="2"/>
  </si>
  <si>
    <t>声診</t>
    <rPh sb="0" eb="1">
      <t>コエ</t>
    </rPh>
    <rPh sb="1" eb="2">
      <t>シン</t>
    </rPh>
    <phoneticPr fontId="2"/>
  </si>
  <si>
    <t>問診</t>
    <rPh sb="0" eb="2">
      <t>モンシン</t>
    </rPh>
    <phoneticPr fontId="2"/>
  </si>
  <si>
    <t>色診</t>
    <rPh sb="0" eb="1">
      <t>イロ</t>
    </rPh>
    <rPh sb="1" eb="2">
      <t>シン</t>
    </rPh>
    <phoneticPr fontId="2"/>
  </si>
  <si>
    <t>面色有各部位図</t>
    <rPh sb="0" eb="1">
      <t>メン</t>
    </rPh>
    <rPh sb="1" eb="2">
      <t>イロ</t>
    </rPh>
    <rPh sb="2" eb="3">
      <t>ア</t>
    </rPh>
    <rPh sb="3" eb="4">
      <t>カク</t>
    </rPh>
    <rPh sb="4" eb="6">
      <t>ブイ</t>
    </rPh>
    <rPh sb="6" eb="7">
      <t>ズ</t>
    </rPh>
    <phoneticPr fontId="2"/>
  </si>
  <si>
    <t>後編一下</t>
    <rPh sb="2" eb="3">
      <t>1</t>
    </rPh>
    <rPh sb="3" eb="4">
      <t>シタ</t>
    </rPh>
    <phoneticPr fontId="2"/>
  </si>
  <si>
    <t>目録</t>
    <phoneticPr fontId="2"/>
  </si>
  <si>
    <t>脈診</t>
    <rPh sb="0" eb="2">
      <t>ミャクシン</t>
    </rPh>
    <phoneticPr fontId="2"/>
  </si>
  <si>
    <t>後編二下</t>
  </si>
  <si>
    <t>　奥付</t>
    <rPh sb="1" eb="3">
      <t>オクヅケ</t>
    </rPh>
    <phoneticPr fontId="2"/>
  </si>
  <si>
    <t>四診之法論</t>
  </si>
  <si>
    <t>朝脈</t>
  </si>
  <si>
    <t>内経気口人迎</t>
  </si>
  <si>
    <t>乎脈五動</t>
  </si>
  <si>
    <t>逆従之脈</t>
  </si>
  <si>
    <t>内経胃気脈</t>
  </si>
  <si>
    <t>従肥痩躁緩異脈</t>
  </si>
  <si>
    <t>知常脈然後通病脈</t>
  </si>
  <si>
    <t>七診</t>
  </si>
  <si>
    <t>諸家七診之弁論</t>
  </si>
  <si>
    <t>持脈有道</t>
  </si>
  <si>
    <t>諸家胃気之脈弁</t>
  </si>
  <si>
    <t>浮中沈三候</t>
  </si>
  <si>
    <t>医通脈之提綱</t>
  </si>
  <si>
    <t>脈訣訛大小腸之脈部</t>
  </si>
  <si>
    <t>無脈之弁</t>
  </si>
  <si>
    <t>五逆</t>
  </si>
  <si>
    <t>蔵府之脈診</t>
  </si>
  <si>
    <t>下部有脈上部無脈</t>
  </si>
  <si>
    <t>五方之脈</t>
  </si>
  <si>
    <t>老壮異診</t>
  </si>
  <si>
    <t>四十動而一止者一蔵無気</t>
  </si>
  <si>
    <t>従証不従脈</t>
  </si>
  <si>
    <t>李中士胃気之脈弁</t>
  </si>
  <si>
    <t>緩非病脈</t>
  </si>
  <si>
    <t>衝陽</t>
  </si>
  <si>
    <t>虚里</t>
  </si>
  <si>
    <t>諸脈所主之病因不一定</t>
  </si>
  <si>
    <t>神門之脈弁</t>
  </si>
  <si>
    <t>脈状類似</t>
  </si>
  <si>
    <t>死脈之期時</t>
  </si>
  <si>
    <t>尺沢之脈弁</t>
  </si>
  <si>
    <t>三部正法</t>
  </si>
  <si>
    <t>三部分配蔵府</t>
  </si>
  <si>
    <t>〇明張介○類経附翼部位</t>
  </si>
  <si>
    <t>愚案</t>
  </si>
  <si>
    <t>〇雲間李中梓士材部位</t>
  </si>
  <si>
    <t>〇高陽生脈訣部位</t>
  </si>
  <si>
    <t>〇脈経図説部位</t>
  </si>
  <si>
    <t>〇王叔和脈経部位</t>
  </si>
  <si>
    <t>三焦之脈弁</t>
  </si>
  <si>
    <t>王叔和気口人迎之脈弁</t>
  </si>
  <si>
    <t>王叔和人迎気口之図</t>
  </si>
  <si>
    <t>診家正目蔵府部位之図</t>
  </si>
  <si>
    <t>素難人迎気口図</t>
  </si>
  <si>
    <t>診脈綱領</t>
  </si>
  <si>
    <t>正誤　医学切要指南後編二上目録</t>
  </si>
  <si>
    <t>医学切要指南後編二上</t>
  </si>
  <si>
    <t>診尺</t>
  </si>
  <si>
    <t>入門</t>
  </si>
  <si>
    <t>以形案寿夭</t>
  </si>
  <si>
    <t>天稟之形質</t>
  </si>
  <si>
    <t>肥膏肉之稟質</t>
  </si>
  <si>
    <t>五行之人質</t>
  </si>
  <si>
    <t>五態之人質</t>
  </si>
  <si>
    <t>蔵府弁診</t>
  </si>
  <si>
    <t>六府之候</t>
  </si>
  <si>
    <t>蔵象</t>
  </si>
  <si>
    <t>十二官</t>
  </si>
  <si>
    <t>七神</t>
  </si>
  <si>
    <t>五志七情</t>
  </si>
  <si>
    <t>五志七情乗虚蔵</t>
  </si>
  <si>
    <t>陰虚則無気</t>
  </si>
  <si>
    <t>五方異治</t>
  </si>
  <si>
    <t>四花論弁</t>
  </si>
  <si>
    <t>薜巳論南</t>
  </si>
  <si>
    <t>方之治</t>
  </si>
  <si>
    <t>〇治法提綱</t>
  </si>
  <si>
    <t>上工治末病</t>
  </si>
  <si>
    <t>病之始起可刺而巳</t>
  </si>
  <si>
    <t>因其軽揚之</t>
  </si>
  <si>
    <t>高者因而越之</t>
  </si>
  <si>
    <t>在皮者汗而発之</t>
  </si>
  <si>
    <t>湯治釜風呂洗薬</t>
  </si>
  <si>
    <t>慄悍者按而収之</t>
  </si>
  <si>
    <t>形不足温之精不足者補之</t>
  </si>
  <si>
    <t>内経十五法</t>
  </si>
  <si>
    <t>有者求之無者末之</t>
  </si>
  <si>
    <t>寒因熱用</t>
  </si>
  <si>
    <t>治之逆従</t>
  </si>
  <si>
    <t>〇用古法宜増減</t>
  </si>
  <si>
    <t>〇古今元気不同</t>
  </si>
  <si>
    <t>衆凶不問</t>
  </si>
  <si>
    <t>〇医貴臨機応変</t>
  </si>
  <si>
    <t>〇脈案格式</t>
  </si>
  <si>
    <t>得強生失強死</t>
    <rPh sb="1" eb="2">
      <t>ツヨ</t>
    </rPh>
    <phoneticPr fontId="2"/>
  </si>
  <si>
    <t>書誌情報</t>
  </si>
  <si>
    <t>書誌ID　100269682</t>
  </si>
  <si>
    <t>種別　マイクロ／デジタル</t>
  </si>
  <si>
    <t>標目書名</t>
  </si>
  <si>
    <t>医学切要指南（いがくせつようしなん）（Igakusetsuyoushinan），Ａ</t>
  </si>
  <si>
    <t>記載書名</t>
  </si>
  <si>
    <t>1．正誤／医学切要指南（せいご／いがくせつようしなん）（Seigo Igakusetsuyoushinan），外</t>
  </si>
  <si>
    <t>2．正誤／医学切要指南後編（せいご／いがくせつようしなんこうへん）（Seigo Igakusetsuyoushinankouhen），外</t>
  </si>
  <si>
    <t>3．切要指南後編（せつようしなんこうへん）（Setsuyoushinankouhen），尾</t>
  </si>
  <si>
    <t>記載著者名　岡本／一抱子 著述</t>
  </si>
  <si>
    <t>巻数　巻之上中下，後編巻之一上下・巻之二上下</t>
  </si>
  <si>
    <t>刊写　刊</t>
  </si>
  <si>
    <t>書写/出版事項</t>
  </si>
  <si>
    <t>正徳４～享保１１</t>
  </si>
  <si>
    <t>　〈京〉中川／茂兵衛</t>
  </si>
  <si>
    <t>形態　２２．３×１６．０ｃｍ</t>
  </si>
  <si>
    <t>冊数　７冊</t>
  </si>
  <si>
    <t>伝来</t>
  </si>
  <si>
    <t>（印記）「長嶋町五丁目／大野屋惣八」。</t>
  </si>
  <si>
    <t>書誌注記</t>
  </si>
  <si>
    <r>
      <t>〈版〉後編巻之１上の巻頭に「洛下隠医法橋岡本為竹一抱子守一翁編輯／門人伯州松田春竹一省同／雲州並河安竹管見校／雒陽書肆中川寿延文林堂繡梓」とあり，［正編］巻之下末に「</t>
    </r>
    <r>
      <rPr>
        <sz val="11"/>
        <color theme="1"/>
        <rFont val="游ゴシック"/>
        <family val="3"/>
        <charset val="134"/>
        <scheme val="minor"/>
      </rPr>
      <t>峕</t>
    </r>
    <r>
      <rPr>
        <sz val="11"/>
        <color theme="1"/>
        <rFont val="游ゴシック"/>
        <family val="2"/>
        <charset val="128"/>
        <scheme val="minor"/>
      </rPr>
      <t>／正徳四甲午年／正月吉旦／操筆於洛下摂生堂畢／一得翁一抱子述之／京姉小路通堀川東ヘ入町／書林中川茂兵衛蔵版」とあり，後編巻之２下末に「正徳五乙未年仲冬吉旦／干時享保十一丙午歳立春吉旦校正」とあり。</t>
    </r>
  </si>
  <si>
    <t>〈形〉帙入，四周単辺無界，虫損あり。</t>
  </si>
  <si>
    <t>〈般〉後編題簽による冊次：巻之１上：一，巻之１下：弐，巻之２上：三，巻之２下：四，漢字片仮名交じり文，付訓あり。</t>
  </si>
  <si>
    <t>コレクション　京都大学附属図書館，一般，7‐02/イ/11/1・7‐02/イ/11</t>
  </si>
  <si>
    <t>コマ数　74</t>
  </si>
  <si>
    <t>URI　https://kokusho.nijl.ac.jp/biblio/100269682/</t>
  </si>
  <si>
    <t>統一書名</t>
  </si>
  <si>
    <t>医学切要指南（いがくせつようしなん）（Igakusetsuyoushinan）</t>
  </si>
  <si>
    <t>巻冊　正編三巻三冊・後編二巻四冊</t>
  </si>
  <si>
    <t>別書名　[ 1 ] 正誤／医学切要指南（ せいご／いがくせつようしなん ）（Seigo Igakusetsuyoushinan）</t>
  </si>
  <si>
    <t>著者　岡本／一抱（Okamoto Ippou）</t>
  </si>
  <si>
    <t>分類　医学</t>
  </si>
  <si>
    <t>成立年　正編正徳四・後編享保一一刊</t>
  </si>
  <si>
    <t>国書データベース</t>
    <rPh sb="0" eb="2">
      <t>コクショ</t>
    </rPh>
    <phoneticPr fontId="2"/>
  </si>
  <si>
    <t>「正編」正徳4・「後編」享保11刊</t>
    <phoneticPr fontId="2"/>
  </si>
  <si>
    <t>医学切要指南　（正編）</t>
    <phoneticPr fontId="2"/>
  </si>
  <si>
    <t>医学切要指南　（後編）一上</t>
    <rPh sb="11" eb="12">
      <t>1</t>
    </rPh>
    <rPh sb="12" eb="13">
      <t>ウエ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</si>
</sst>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34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3" borderId="0" xfId="0" applyFill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1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3" fillId="0" borderId="1" xfId="1" applyBorder="1">
      <alignment vertical="center"/>
    </xf>
    <xf numFmtId="0" fontId="7" fillId="2" borderId="0" xfId="0" applyFont="1" applyFill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8BF87-127E-42ED-81AA-6E1BF8684D47}">
  <dimension ref="A1:C165"/>
  <sheetViews>
    <sheetView tabSelected="1" zoomScale="190" zoomScaleNormal="190" workbookViewId="0">
      <selection activeCell="A2" sqref="A2"/>
    </sheetView>
  </sheetViews>
  <sheetFormatPr defaultRowHeight="18.75" x14ac:dyDescent="0.4"/>
  <cols>
    <col min="1" max="1" width="42.125" customWidth="1"/>
    <col min="3" max="3" width="43.125" customWidth="1"/>
  </cols>
  <sheetData>
    <row r="1" spans="1:3" x14ac:dyDescent="0.4">
      <c r="A1" s="9" t="s">
        <v>25</v>
      </c>
    </row>
    <row r="2" spans="1:3" x14ac:dyDescent="0.4">
      <c r="A2" t="s">
        <v>0</v>
      </c>
    </row>
    <row r="3" spans="1:3" x14ac:dyDescent="0.4">
      <c r="A3" t="s">
        <v>159</v>
      </c>
    </row>
    <row r="4" spans="1:3" x14ac:dyDescent="0.4">
      <c r="A4" t="s">
        <v>1</v>
      </c>
    </row>
    <row r="5" spans="1:3" x14ac:dyDescent="0.4">
      <c r="A5" s="1" t="s">
        <v>160</v>
      </c>
    </row>
    <row r="6" spans="1:3" x14ac:dyDescent="0.4">
      <c r="A6" s="2" t="s">
        <v>2</v>
      </c>
      <c r="B6" s="3">
        <v>7</v>
      </c>
      <c r="C6" s="3" t="str">
        <f>HYPERLINK("https://kokusho.nijl.ac.jp/biblio/100269682/7")</f>
        <v>https://kokusho.nijl.ac.jp/biblio/100269682/7</v>
      </c>
    </row>
    <row r="7" spans="1:3" x14ac:dyDescent="0.4">
      <c r="A7" s="2" t="s">
        <v>26</v>
      </c>
      <c r="B7" s="3">
        <v>8</v>
      </c>
      <c r="C7" s="3" t="str">
        <f>HYPERLINK("https://kokusho.nijl.ac.jp/biblio/100269682/8")</f>
        <v>https://kokusho.nijl.ac.jp/biblio/100269682/8</v>
      </c>
    </row>
    <row r="8" spans="1:3" x14ac:dyDescent="0.4">
      <c r="A8" s="3" t="s">
        <v>3</v>
      </c>
      <c r="B8" s="3">
        <v>8</v>
      </c>
      <c r="C8" s="3" t="str">
        <f>HYPERLINK("https://kokusho.nijl.ac.jp/biblio/100269682/8")</f>
        <v>https://kokusho.nijl.ac.jp/biblio/100269682/8</v>
      </c>
    </row>
    <row r="9" spans="1:3" x14ac:dyDescent="0.4">
      <c r="A9" s="3" t="s">
        <v>4</v>
      </c>
      <c r="B9" s="3">
        <v>19</v>
      </c>
      <c r="C9" s="3" t="str">
        <f>HYPERLINK("https://kokusho.nijl.ac.jp/biblio/100269682/19")</f>
        <v>https://kokusho.nijl.ac.jp/biblio/100269682/19</v>
      </c>
    </row>
    <row r="10" spans="1:3" x14ac:dyDescent="0.4">
      <c r="A10" s="2" t="s">
        <v>5</v>
      </c>
      <c r="B10" s="3">
        <v>29</v>
      </c>
      <c r="C10" s="3" t="str">
        <f>HYPERLINK("https://kokusho.nijl.ac.jp/biblio/100269682/29")</f>
        <v>https://kokusho.nijl.ac.jp/biblio/100269682/29</v>
      </c>
    </row>
    <row r="11" spans="1:3" x14ac:dyDescent="0.4">
      <c r="A11" s="3" t="s">
        <v>6</v>
      </c>
      <c r="B11" s="3">
        <v>29</v>
      </c>
      <c r="C11" s="3" t="str">
        <f>HYPERLINK("https://kokusho.nijl.ac.jp/biblio/100269682/29")</f>
        <v>https://kokusho.nijl.ac.jp/biblio/100269682/29</v>
      </c>
    </row>
    <row r="12" spans="1:3" x14ac:dyDescent="0.4">
      <c r="A12" s="3" t="s">
        <v>7</v>
      </c>
      <c r="B12" s="3">
        <v>32</v>
      </c>
      <c r="C12" s="3" t="str">
        <f>HYPERLINK("https://kokusho.nijl.ac.jp/biblio/100269682/32")</f>
        <v>https://kokusho.nijl.ac.jp/biblio/100269682/32</v>
      </c>
    </row>
    <row r="13" spans="1:3" x14ac:dyDescent="0.4">
      <c r="A13" s="3" t="s">
        <v>8</v>
      </c>
      <c r="B13" s="3">
        <v>35</v>
      </c>
      <c r="C13" s="3" t="str">
        <f>HYPERLINK("https://kokusho.nijl.ac.jp/biblio/100269682/35")</f>
        <v>https://kokusho.nijl.ac.jp/biblio/100269682/35</v>
      </c>
    </row>
    <row r="14" spans="1:3" x14ac:dyDescent="0.4">
      <c r="A14" s="3" t="s">
        <v>9</v>
      </c>
      <c r="B14" s="3">
        <v>37</v>
      </c>
      <c r="C14" s="3" t="str">
        <f>HYPERLINK("https://kokusho.nijl.ac.jp/biblio/100269682/37")</f>
        <v>https://kokusho.nijl.ac.jp/biblio/100269682/37</v>
      </c>
    </row>
    <row r="15" spans="1:3" x14ac:dyDescent="0.4">
      <c r="A15" s="3" t="s">
        <v>10</v>
      </c>
      <c r="B15" s="3">
        <v>37</v>
      </c>
      <c r="C15" s="3" t="str">
        <f>HYPERLINK("https://kokusho.nijl.ac.jp/biblio/100269682/37")</f>
        <v>https://kokusho.nijl.ac.jp/biblio/100269682/37</v>
      </c>
    </row>
    <row r="16" spans="1:3" x14ac:dyDescent="0.4">
      <c r="A16" s="3" t="s">
        <v>11</v>
      </c>
      <c r="B16" s="3">
        <v>40</v>
      </c>
      <c r="C16" s="3" t="str">
        <f>HYPERLINK("https://kokusho.nijl.ac.jp/biblio/100269682/40")</f>
        <v>https://kokusho.nijl.ac.jp/biblio/100269682/40</v>
      </c>
    </row>
    <row r="17" spans="1:3" x14ac:dyDescent="0.4">
      <c r="A17" s="3" t="s">
        <v>12</v>
      </c>
      <c r="B17" s="3">
        <v>42</v>
      </c>
      <c r="C17" s="3" t="str">
        <f>HYPERLINK("https://kokusho.nijl.ac.jp/biblio/100269682/42")</f>
        <v>https://kokusho.nijl.ac.jp/biblio/100269682/42</v>
      </c>
    </row>
    <row r="18" spans="1:3" x14ac:dyDescent="0.4">
      <c r="A18" s="3" t="s">
        <v>13</v>
      </c>
      <c r="B18" s="3">
        <v>44</v>
      </c>
      <c r="C18" s="3" t="str">
        <f>HYPERLINK("https://kokusho.nijl.ac.jp/biblio/100269682/44")</f>
        <v>https://kokusho.nijl.ac.jp/biblio/100269682/44</v>
      </c>
    </row>
    <row r="19" spans="1:3" x14ac:dyDescent="0.4">
      <c r="A19" s="3" t="s">
        <v>27</v>
      </c>
      <c r="B19" s="3">
        <v>45</v>
      </c>
      <c r="C19" s="3" t="str">
        <f>HYPERLINK("https://kokusho.nijl.ac.jp/biblio/100269682/45")</f>
        <v>https://kokusho.nijl.ac.jp/biblio/100269682/45</v>
      </c>
    </row>
    <row r="20" spans="1:3" x14ac:dyDescent="0.4">
      <c r="A20" s="3" t="s">
        <v>14</v>
      </c>
      <c r="B20" s="3">
        <v>46</v>
      </c>
      <c r="C20" s="3" t="str">
        <f>HYPERLINK("https://kokusho.nijl.ac.jp/biblio/100269682/46")</f>
        <v>https://kokusho.nijl.ac.jp/biblio/100269682/46</v>
      </c>
    </row>
    <row r="21" spans="1:3" x14ac:dyDescent="0.4">
      <c r="A21" s="3" t="s">
        <v>15</v>
      </c>
      <c r="B21" s="3">
        <v>49</v>
      </c>
      <c r="C21" s="3" t="str">
        <f>HYPERLINK("https://kokusho.nijl.ac.jp/biblio/100269682/49")</f>
        <v>https://kokusho.nijl.ac.jp/biblio/100269682/49</v>
      </c>
    </row>
    <row r="22" spans="1:3" x14ac:dyDescent="0.4">
      <c r="A22" s="2" t="s">
        <v>16</v>
      </c>
      <c r="B22" s="3">
        <v>54</v>
      </c>
      <c r="C22" s="3" t="str">
        <f>HYPERLINK("https://kokusho.nijl.ac.jp/biblio/100269682/54")</f>
        <v>https://kokusho.nijl.ac.jp/biblio/100269682/54</v>
      </c>
    </row>
    <row r="23" spans="1:3" x14ac:dyDescent="0.4">
      <c r="A23" s="3" t="s">
        <v>17</v>
      </c>
      <c r="B23" s="3">
        <v>54</v>
      </c>
      <c r="C23" s="3" t="str">
        <f>HYPERLINK("https://kokusho.nijl.ac.jp/biblio/100269682/54")</f>
        <v>https://kokusho.nijl.ac.jp/biblio/100269682/54</v>
      </c>
    </row>
    <row r="24" spans="1:3" x14ac:dyDescent="0.4">
      <c r="A24" s="3" t="s">
        <v>18</v>
      </c>
      <c r="B24" s="3">
        <v>63</v>
      </c>
      <c r="C24" s="3" t="str">
        <f>HYPERLINK("https://kokusho.nijl.ac.jp/biblio/100269682/63")</f>
        <v>https://kokusho.nijl.ac.jp/biblio/100269682/63</v>
      </c>
    </row>
    <row r="25" spans="1:3" x14ac:dyDescent="0.4">
      <c r="A25" s="3" t="s">
        <v>19</v>
      </c>
      <c r="B25" s="3">
        <v>64</v>
      </c>
      <c r="C25" s="3" t="str">
        <f>HYPERLINK("https://kokusho.nijl.ac.jp/biblio/100269682/64")</f>
        <v>https://kokusho.nijl.ac.jp/biblio/100269682/64</v>
      </c>
    </row>
    <row r="26" spans="1:3" x14ac:dyDescent="0.4">
      <c r="A26" s="3" t="s">
        <v>20</v>
      </c>
      <c r="B26" s="3">
        <v>66</v>
      </c>
      <c r="C26" s="3" t="str">
        <f>HYPERLINK("https://kokusho.nijl.ac.jp/biblio/100269682/66")</f>
        <v>https://kokusho.nijl.ac.jp/biblio/100269682/66</v>
      </c>
    </row>
    <row r="27" spans="1:3" x14ac:dyDescent="0.4">
      <c r="A27" s="3" t="s">
        <v>21</v>
      </c>
      <c r="B27" s="3">
        <v>69</v>
      </c>
      <c r="C27" s="3" t="str">
        <f>HYPERLINK("https://kokusho.nijl.ac.jp/biblio/100269682/69")</f>
        <v>https://kokusho.nijl.ac.jp/biblio/100269682/69</v>
      </c>
    </row>
    <row r="28" spans="1:3" x14ac:dyDescent="0.4">
      <c r="A28" s="3" t="s">
        <v>22</v>
      </c>
      <c r="B28" s="3">
        <v>70</v>
      </c>
      <c r="C28" s="3" t="str">
        <f>HYPERLINK("https://kokusho.nijl.ac.jp/biblio/100269682/70")</f>
        <v>https://kokusho.nijl.ac.jp/biblio/100269682/70</v>
      </c>
    </row>
    <row r="29" spans="1:3" x14ac:dyDescent="0.4">
      <c r="A29" s="3" t="s">
        <v>23</v>
      </c>
      <c r="B29" s="3">
        <v>71</v>
      </c>
      <c r="C29" s="3" t="str">
        <f>HYPERLINK("https://kokusho.nijl.ac.jp/biblio/100269682/71")</f>
        <v>https://kokusho.nijl.ac.jp/biblio/100269682/71</v>
      </c>
    </row>
    <row r="30" spans="1:3" x14ac:dyDescent="0.4">
      <c r="A30" s="3"/>
      <c r="B30" s="3"/>
      <c r="C30" s="3"/>
    </row>
    <row r="31" spans="1:3" x14ac:dyDescent="0.4">
      <c r="A31" s="4" t="s">
        <v>161</v>
      </c>
      <c r="B31" s="3">
        <v>79</v>
      </c>
      <c r="C31" s="3" t="str">
        <f>HYPERLINK("https://kokusho.nijl.ac.jp/biblio/100269682/79")</f>
        <v>https://kokusho.nijl.ac.jp/biblio/100269682/79</v>
      </c>
    </row>
    <row r="32" spans="1:3" x14ac:dyDescent="0.4">
      <c r="A32" s="3" t="s">
        <v>24</v>
      </c>
      <c r="B32" s="3">
        <v>79</v>
      </c>
      <c r="C32" s="3" t="str">
        <f>HYPERLINK("https://kokusho.nijl.ac.jp/biblio/100269682/79")</f>
        <v>https://kokusho.nijl.ac.jp/biblio/100269682/79</v>
      </c>
    </row>
    <row r="33" spans="1:3" x14ac:dyDescent="0.4">
      <c r="A33" s="2" t="s">
        <v>2</v>
      </c>
      <c r="B33" s="3">
        <v>81</v>
      </c>
      <c r="C33" s="3" t="str">
        <f>HYPERLINK("https://kokusho.nijl.ac.jp/biblio/100269682/81")</f>
        <v>https://kokusho.nijl.ac.jp/biblio/100269682/81</v>
      </c>
    </row>
    <row r="34" spans="1:3" x14ac:dyDescent="0.4">
      <c r="A34" s="3" t="s">
        <v>28</v>
      </c>
      <c r="B34" s="3">
        <v>83</v>
      </c>
      <c r="C34" s="3" t="str">
        <f>HYPERLINK("https://kokusho.nijl.ac.jp/biblio/100269682/83")</f>
        <v>https://kokusho.nijl.ac.jp/biblio/100269682/83</v>
      </c>
    </row>
    <row r="35" spans="1:3" x14ac:dyDescent="0.4">
      <c r="A35" s="3" t="s">
        <v>29</v>
      </c>
      <c r="B35" s="3">
        <v>84</v>
      </c>
      <c r="C35" s="3" t="str">
        <f>HYPERLINK("https://kokusho.nijl.ac.jp/biblio/100269682/84")</f>
        <v>https://kokusho.nijl.ac.jp/biblio/100269682/84</v>
      </c>
    </row>
    <row r="36" spans="1:3" x14ac:dyDescent="0.4">
      <c r="A36" s="3" t="s">
        <v>39</v>
      </c>
      <c r="B36" s="3">
        <v>84</v>
      </c>
      <c r="C36" s="3" t="str">
        <f>HYPERLINK("https://kokusho.nijl.ac.jp/biblio/100269682/84")</f>
        <v>https://kokusho.nijl.ac.jp/biblio/100269682/84</v>
      </c>
    </row>
    <row r="37" spans="1:3" x14ac:dyDescent="0.4">
      <c r="A37" s="3" t="s">
        <v>32</v>
      </c>
      <c r="B37" s="3">
        <v>85</v>
      </c>
      <c r="C37" s="3" t="str">
        <f>HYPERLINK("https://kokusho.nijl.ac.jp/biblio/100269682/85")</f>
        <v>https://kokusho.nijl.ac.jp/biblio/100269682/85</v>
      </c>
    </row>
    <row r="38" spans="1:3" x14ac:dyDescent="0.4">
      <c r="A38" s="3" t="s">
        <v>33</v>
      </c>
      <c r="B38" s="3">
        <v>100</v>
      </c>
      <c r="C38" s="3" t="str">
        <f>HYPERLINK("https://kokusho.nijl.ac.jp/biblio/100269682/100")</f>
        <v>https://kokusho.nijl.ac.jp/biblio/100269682/100</v>
      </c>
    </row>
    <row r="39" spans="1:3" x14ac:dyDescent="0.4">
      <c r="A39" s="3" t="s">
        <v>30</v>
      </c>
      <c r="B39" s="3">
        <v>103</v>
      </c>
      <c r="C39" s="3" t="str">
        <f>HYPERLINK("https://kokusho.nijl.ac.jp/biblio/100269682/103")</f>
        <v>https://kokusho.nijl.ac.jp/biblio/100269682/103</v>
      </c>
    </row>
    <row r="40" spans="1:3" x14ac:dyDescent="0.4">
      <c r="A40" s="3" t="s">
        <v>31</v>
      </c>
      <c r="B40" s="3">
        <v>105</v>
      </c>
      <c r="C40" s="3" t="str">
        <f>HYPERLINK("https://kokusho.nijl.ac.jp/biblio/100269682/105")</f>
        <v>https://kokusho.nijl.ac.jp/biblio/100269682/105</v>
      </c>
    </row>
    <row r="41" spans="1:3" x14ac:dyDescent="0.4">
      <c r="A41" s="2" t="s">
        <v>34</v>
      </c>
      <c r="B41" s="3">
        <v>114</v>
      </c>
      <c r="C41" s="3" t="str">
        <f>HYPERLINK("https://kokusho.nijl.ac.jp/biblio/100269682/114")</f>
        <v>https://kokusho.nijl.ac.jp/biblio/100269682/114</v>
      </c>
    </row>
    <row r="42" spans="1:3" x14ac:dyDescent="0.4">
      <c r="A42" s="5" t="s">
        <v>35</v>
      </c>
      <c r="B42" s="3">
        <v>114</v>
      </c>
      <c r="C42" s="3" t="str">
        <f>HYPERLINK("https://kokusho.nijl.ac.jp/biblio/100269682/114")</f>
        <v>https://kokusho.nijl.ac.jp/biblio/100269682/114</v>
      </c>
    </row>
    <row r="43" spans="1:3" x14ac:dyDescent="0.4">
      <c r="A43" s="3" t="s">
        <v>36</v>
      </c>
      <c r="B43" s="3">
        <v>117</v>
      </c>
      <c r="C43" s="3" t="str">
        <f>HYPERLINK("https://kokusho.nijl.ac.jp/biblio/100269682/117")</f>
        <v>https://kokusho.nijl.ac.jp/biblio/100269682/117</v>
      </c>
    </row>
    <row r="44" spans="1:3" x14ac:dyDescent="0.4">
      <c r="A44" s="6" t="s">
        <v>40</v>
      </c>
      <c r="B44" s="3">
        <v>117</v>
      </c>
      <c r="C44" s="3" t="str">
        <f>HYPERLINK("https://kokusho.nijl.ac.jp/biblio/100269682/117")</f>
        <v>https://kokusho.nijl.ac.jp/biblio/100269682/117</v>
      </c>
    </row>
    <row r="45" spans="1:3" x14ac:dyDescent="0.4">
      <c r="A45" s="7" t="s">
        <v>41</v>
      </c>
      <c r="B45" s="3">
        <v>118</v>
      </c>
      <c r="C45" s="3" t="str">
        <f>HYPERLINK("https://kokusho.nijl.ac.jp/biblio/100269682/118")</f>
        <v>https://kokusho.nijl.ac.jp/biblio/100269682/118</v>
      </c>
    </row>
    <row r="46" spans="1:3" x14ac:dyDescent="0.4">
      <c r="A46" s="7" t="s">
        <v>42</v>
      </c>
      <c r="B46" s="3">
        <v>118</v>
      </c>
      <c r="C46" s="3" t="str">
        <f>HYPERLINK("https://kokusho.nijl.ac.jp/biblio/100269682/118")</f>
        <v>https://kokusho.nijl.ac.jp/biblio/100269682/118</v>
      </c>
    </row>
    <row r="47" spans="1:3" x14ac:dyDescent="0.4">
      <c r="A47" s="7" t="s">
        <v>43</v>
      </c>
      <c r="B47" s="3">
        <v>119</v>
      </c>
      <c r="C47" s="3" t="str">
        <f>HYPERLINK("https://kokusho.nijl.ac.jp/biblio/100269682/119")</f>
        <v>https://kokusho.nijl.ac.jp/biblio/100269682/119</v>
      </c>
    </row>
    <row r="48" spans="1:3" x14ac:dyDescent="0.4">
      <c r="A48" s="7" t="s">
        <v>44</v>
      </c>
      <c r="B48" s="3">
        <v>119</v>
      </c>
      <c r="C48" s="3" t="str">
        <f>HYPERLINK("https://kokusho.nijl.ac.jp/biblio/100269682/119")</f>
        <v>https://kokusho.nijl.ac.jp/biblio/100269682/119</v>
      </c>
    </row>
    <row r="49" spans="1:3" x14ac:dyDescent="0.4">
      <c r="A49" s="7" t="s">
        <v>45</v>
      </c>
      <c r="B49" s="3">
        <v>120</v>
      </c>
      <c r="C49" s="3" t="str">
        <f>HYPERLINK("https://kokusho.nijl.ac.jp/biblio/100269682/120")</f>
        <v>https://kokusho.nijl.ac.jp/biblio/100269682/120</v>
      </c>
    </row>
    <row r="50" spans="1:3" x14ac:dyDescent="0.4">
      <c r="A50" s="7" t="s">
        <v>46</v>
      </c>
      <c r="B50" s="3">
        <v>120</v>
      </c>
      <c r="C50" s="3" t="str">
        <f>HYPERLINK("https://kokusho.nijl.ac.jp/biblio/100269682/120")</f>
        <v>https://kokusho.nijl.ac.jp/biblio/100269682/120</v>
      </c>
    </row>
    <row r="51" spans="1:3" x14ac:dyDescent="0.4">
      <c r="A51" s="7" t="s">
        <v>47</v>
      </c>
      <c r="B51" s="3">
        <v>121</v>
      </c>
      <c r="C51" s="3" t="str">
        <f>HYPERLINK("https://kokusho.nijl.ac.jp/biblio/100269682/121")</f>
        <v>https://kokusho.nijl.ac.jp/biblio/100269682/121</v>
      </c>
    </row>
    <row r="52" spans="1:3" x14ac:dyDescent="0.4">
      <c r="A52" s="7" t="s">
        <v>48</v>
      </c>
      <c r="B52" s="3">
        <v>122</v>
      </c>
      <c r="C52" s="3" t="str">
        <f>HYPERLINK("https://kokusho.nijl.ac.jp/biblio/100269682/122")</f>
        <v>https://kokusho.nijl.ac.jp/biblio/100269682/122</v>
      </c>
    </row>
    <row r="53" spans="1:3" x14ac:dyDescent="0.4">
      <c r="A53" s="7" t="s">
        <v>49</v>
      </c>
      <c r="B53" s="3">
        <v>123</v>
      </c>
      <c r="C53" s="3" t="str">
        <f>HYPERLINK("https://kokusho.nijl.ac.jp/biblio/100269682/123")</f>
        <v>https://kokusho.nijl.ac.jp/biblio/100269682/123</v>
      </c>
    </row>
    <row r="54" spans="1:3" x14ac:dyDescent="0.4">
      <c r="A54" s="3" t="s">
        <v>50</v>
      </c>
      <c r="B54" s="3">
        <v>123</v>
      </c>
      <c r="C54" s="3" t="str">
        <f>HYPERLINK("https://kokusho.nijl.ac.jp/biblio/100269682/123")</f>
        <v>https://kokusho.nijl.ac.jp/biblio/100269682/123</v>
      </c>
    </row>
    <row r="55" spans="1:3" x14ac:dyDescent="0.4">
      <c r="A55" s="3" t="s">
        <v>51</v>
      </c>
      <c r="B55" s="3">
        <v>124</v>
      </c>
      <c r="C55" s="3" t="str">
        <f>HYPERLINK("https://kokusho.nijl.ac.jp/biblio/100269682/124")</f>
        <v>https://kokusho.nijl.ac.jp/biblio/100269682/124</v>
      </c>
    </row>
    <row r="56" spans="1:3" x14ac:dyDescent="0.4">
      <c r="A56" s="3" t="s">
        <v>52</v>
      </c>
      <c r="B56" s="3">
        <v>125</v>
      </c>
      <c r="C56" s="3" t="str">
        <f>HYPERLINK("https://kokusho.nijl.ac.jp/biblio/100269682/125")</f>
        <v>https://kokusho.nijl.ac.jp/biblio/100269682/125</v>
      </c>
    </row>
    <row r="57" spans="1:3" x14ac:dyDescent="0.4">
      <c r="A57" s="3" t="s">
        <v>53</v>
      </c>
      <c r="B57" s="3">
        <v>126</v>
      </c>
      <c r="C57" s="3" t="str">
        <f>HYPERLINK("https://kokusho.nijl.ac.jp/biblio/100269682/126")</f>
        <v>https://kokusho.nijl.ac.jp/biblio/100269682/126</v>
      </c>
    </row>
    <row r="58" spans="1:3" x14ac:dyDescent="0.4">
      <c r="A58" s="3" t="s">
        <v>54</v>
      </c>
      <c r="B58" s="3">
        <v>128</v>
      </c>
      <c r="C58" s="3" t="str">
        <f>HYPERLINK("https://kokusho.nijl.ac.jp/biblio/100269682/128")</f>
        <v>https://kokusho.nijl.ac.jp/biblio/100269682/128</v>
      </c>
    </row>
    <row r="59" spans="1:3" x14ac:dyDescent="0.4">
      <c r="A59" s="3" t="s">
        <v>55</v>
      </c>
      <c r="B59" s="3">
        <v>128</v>
      </c>
      <c r="C59" s="3" t="str">
        <f>HYPERLINK("https://kokusho.nijl.ac.jp/biblio/100269682/128")</f>
        <v>https://kokusho.nijl.ac.jp/biblio/100269682/128</v>
      </c>
    </row>
    <row r="60" spans="1:3" x14ac:dyDescent="0.4">
      <c r="A60" s="3" t="s">
        <v>56</v>
      </c>
      <c r="B60" s="3">
        <v>130</v>
      </c>
      <c r="C60" s="3" t="str">
        <f>HYPERLINK("https://kokusho.nijl.ac.jp/biblio/100269682/130")</f>
        <v>https://kokusho.nijl.ac.jp/biblio/100269682/130</v>
      </c>
    </row>
    <row r="61" spans="1:3" x14ac:dyDescent="0.4">
      <c r="A61" s="3" t="s">
        <v>57</v>
      </c>
      <c r="B61" s="3">
        <v>130</v>
      </c>
      <c r="C61" s="3" t="str">
        <f>HYPERLINK("https://kokusho.nijl.ac.jp/biblio/100269682/130")</f>
        <v>https://kokusho.nijl.ac.jp/biblio/100269682/130</v>
      </c>
    </row>
    <row r="62" spans="1:3" x14ac:dyDescent="0.4">
      <c r="A62" s="3" t="s">
        <v>58</v>
      </c>
      <c r="B62" s="3">
        <v>131</v>
      </c>
      <c r="C62" s="3" t="str">
        <f>HYPERLINK("https://kokusho.nijl.ac.jp/biblio/100269682/131")</f>
        <v>https://kokusho.nijl.ac.jp/biblio/100269682/131</v>
      </c>
    </row>
    <row r="63" spans="1:3" x14ac:dyDescent="0.4">
      <c r="A63" s="3" t="s">
        <v>59</v>
      </c>
      <c r="B63" s="3">
        <v>131</v>
      </c>
      <c r="C63" s="3" t="str">
        <f>HYPERLINK("https://kokusho.nijl.ac.jp/biblio/100269682/131")</f>
        <v>https://kokusho.nijl.ac.jp/biblio/100269682/131</v>
      </c>
    </row>
    <row r="64" spans="1:3" x14ac:dyDescent="0.4">
      <c r="A64" s="3" t="s">
        <v>60</v>
      </c>
      <c r="B64" s="3">
        <v>132</v>
      </c>
      <c r="C64" s="3" t="str">
        <f>HYPERLINK("https://kokusho.nijl.ac.jp/biblio/100269682/132")</f>
        <v>https://kokusho.nijl.ac.jp/biblio/100269682/132</v>
      </c>
    </row>
    <row r="65" spans="1:3" x14ac:dyDescent="0.4">
      <c r="A65" s="3" t="s">
        <v>61</v>
      </c>
      <c r="B65" s="3">
        <v>132</v>
      </c>
      <c r="C65" s="3" t="str">
        <f>HYPERLINK("https://kokusho.nijl.ac.jp/biblio/100269682/132")</f>
        <v>https://kokusho.nijl.ac.jp/biblio/100269682/132</v>
      </c>
    </row>
    <row r="66" spans="1:3" x14ac:dyDescent="0.4">
      <c r="A66" s="3" t="s">
        <v>62</v>
      </c>
      <c r="B66" s="3">
        <v>133</v>
      </c>
      <c r="C66" s="3" t="str">
        <f>HYPERLINK("https://kokusho.nijl.ac.jp/biblio/100269682/133")</f>
        <v>https://kokusho.nijl.ac.jp/biblio/100269682/133</v>
      </c>
    </row>
    <row r="67" spans="1:3" x14ac:dyDescent="0.4">
      <c r="A67" s="3" t="s">
        <v>63</v>
      </c>
      <c r="B67" s="3">
        <v>133</v>
      </c>
      <c r="C67" s="3" t="str">
        <f>HYPERLINK("https://kokusho.nijl.ac.jp/biblio/100269682/133")</f>
        <v>https://kokusho.nijl.ac.jp/biblio/100269682/133</v>
      </c>
    </row>
    <row r="68" spans="1:3" x14ac:dyDescent="0.4">
      <c r="A68" s="3" t="s">
        <v>64</v>
      </c>
      <c r="B68" s="3">
        <v>134</v>
      </c>
      <c r="C68" s="3" t="str">
        <f>HYPERLINK("https://kokusho.nijl.ac.jp/biblio/100269682/134")</f>
        <v>https://kokusho.nijl.ac.jp/biblio/100269682/134</v>
      </c>
    </row>
    <row r="69" spans="1:3" x14ac:dyDescent="0.4">
      <c r="A69" s="3" t="s">
        <v>65</v>
      </c>
      <c r="B69" s="3">
        <v>135</v>
      </c>
      <c r="C69" s="3" t="str">
        <f>HYPERLINK("https://kokusho.nijl.ac.jp/biblio/100269682/135")</f>
        <v>https://kokusho.nijl.ac.jp/biblio/100269682/135</v>
      </c>
    </row>
    <row r="70" spans="1:3" x14ac:dyDescent="0.4">
      <c r="A70" s="3" t="s">
        <v>66</v>
      </c>
      <c r="B70" s="3">
        <v>136</v>
      </c>
      <c r="C70" s="3" t="str">
        <f>HYPERLINK("https://kokusho.nijl.ac.jp/biblio/100269682/136")</f>
        <v>https://kokusho.nijl.ac.jp/biblio/100269682/136</v>
      </c>
    </row>
    <row r="71" spans="1:3" x14ac:dyDescent="0.4">
      <c r="A71" s="3" t="s">
        <v>67</v>
      </c>
      <c r="B71" s="3">
        <v>137</v>
      </c>
      <c r="C71" s="3" t="str">
        <f>HYPERLINK("https://kokusho.nijl.ac.jp/biblio/100269682/137")</f>
        <v>https://kokusho.nijl.ac.jp/biblio/100269682/137</v>
      </c>
    </row>
    <row r="72" spans="1:3" x14ac:dyDescent="0.4">
      <c r="A72" s="3" t="s">
        <v>68</v>
      </c>
      <c r="B72" s="3">
        <v>140</v>
      </c>
      <c r="C72" s="3" t="str">
        <f>HYPERLINK("https://kokusho.nijl.ac.jp/biblio/100269682/140")</f>
        <v>https://kokusho.nijl.ac.jp/biblio/100269682/140</v>
      </c>
    </row>
    <row r="73" spans="1:3" x14ac:dyDescent="0.4">
      <c r="A73" s="3" t="s">
        <v>69</v>
      </c>
      <c r="B73" s="3">
        <v>141</v>
      </c>
      <c r="C73" s="3" t="str">
        <f>HYPERLINK("https://kokusho.nijl.ac.jp/biblio/100269682/141")</f>
        <v>https://kokusho.nijl.ac.jp/biblio/100269682/141</v>
      </c>
    </row>
    <row r="74" spans="1:3" x14ac:dyDescent="0.4">
      <c r="A74" s="3" t="s">
        <v>70</v>
      </c>
      <c r="B74" s="3">
        <v>143</v>
      </c>
      <c r="C74" s="3" t="str">
        <f>HYPERLINK("https://kokusho.nijl.ac.jp/biblio/100269682/143")</f>
        <v>https://kokusho.nijl.ac.jp/biblio/100269682/143</v>
      </c>
    </row>
    <row r="75" spans="1:3" x14ac:dyDescent="0.4">
      <c r="A75" s="3" t="s">
        <v>71</v>
      </c>
      <c r="B75" s="3">
        <v>144</v>
      </c>
      <c r="C75" s="3" t="str">
        <f>HYPERLINK("https://kokusho.nijl.ac.jp/biblio/100269682/144")</f>
        <v>https://kokusho.nijl.ac.jp/biblio/100269682/144</v>
      </c>
    </row>
    <row r="76" spans="1:3" x14ac:dyDescent="0.4">
      <c r="A76" s="3" t="s">
        <v>72</v>
      </c>
      <c r="B76" s="3">
        <v>147</v>
      </c>
      <c r="C76" s="3" t="str">
        <f>HYPERLINK("https://kokusho.nijl.ac.jp/biblio/100269682/147")</f>
        <v>https://kokusho.nijl.ac.jp/biblio/100269682/147</v>
      </c>
    </row>
    <row r="77" spans="1:3" x14ac:dyDescent="0.4">
      <c r="A77" s="3" t="s">
        <v>73</v>
      </c>
      <c r="B77" s="3">
        <v>148</v>
      </c>
      <c r="C77" s="3" t="str">
        <f>HYPERLINK("https://kokusho.nijl.ac.jp/biblio/100269682/148")</f>
        <v>https://kokusho.nijl.ac.jp/biblio/100269682/148</v>
      </c>
    </row>
    <row r="78" spans="1:3" x14ac:dyDescent="0.4">
      <c r="A78" s="3" t="s">
        <v>74</v>
      </c>
      <c r="B78" s="3">
        <v>148</v>
      </c>
      <c r="C78" s="3" t="str">
        <f>HYPERLINK("https://kokusho.nijl.ac.jp/biblio/100269682/148")</f>
        <v>https://kokusho.nijl.ac.jp/biblio/100269682/148</v>
      </c>
    </row>
    <row r="79" spans="1:3" x14ac:dyDescent="0.4">
      <c r="A79" s="3" t="s">
        <v>75</v>
      </c>
      <c r="B79" s="3">
        <v>148</v>
      </c>
      <c r="C79" s="3" t="str">
        <f>HYPERLINK("https://kokusho.nijl.ac.jp/biblio/100269682/148")</f>
        <v>https://kokusho.nijl.ac.jp/biblio/100269682/148</v>
      </c>
    </row>
    <row r="80" spans="1:3" x14ac:dyDescent="0.4">
      <c r="A80" s="3" t="s">
        <v>76</v>
      </c>
      <c r="B80" s="3">
        <v>148</v>
      </c>
      <c r="C80" s="3" t="str">
        <f>HYPERLINK("https://kokusho.nijl.ac.jp/biblio/100269682/148")</f>
        <v>https://kokusho.nijl.ac.jp/biblio/100269682/148</v>
      </c>
    </row>
    <row r="81" spans="1:3" x14ac:dyDescent="0.4">
      <c r="A81" s="3" t="s">
        <v>77</v>
      </c>
      <c r="B81" s="3">
        <v>148</v>
      </c>
      <c r="C81" s="3" t="str">
        <f>HYPERLINK("https://kokusho.nijl.ac.jp/biblio/100269682/148")</f>
        <v>https://kokusho.nijl.ac.jp/biblio/100269682/148</v>
      </c>
    </row>
    <row r="82" spans="1:3" x14ac:dyDescent="0.4">
      <c r="A82" s="3" t="s">
        <v>78</v>
      </c>
      <c r="B82" s="3">
        <v>148</v>
      </c>
      <c r="C82" s="3" t="str">
        <f>HYPERLINK("https://kokusho.nijl.ac.jp/biblio/100269682/148")</f>
        <v>https://kokusho.nijl.ac.jp/biblio/100269682/148</v>
      </c>
    </row>
    <row r="83" spans="1:3" x14ac:dyDescent="0.4">
      <c r="A83" s="3" t="s">
        <v>79</v>
      </c>
      <c r="B83" s="3">
        <v>153</v>
      </c>
      <c r="C83" s="3" t="str">
        <f>HYPERLINK("https://kokusho.nijl.ac.jp/biblio/100269682/153")</f>
        <v>https://kokusho.nijl.ac.jp/biblio/100269682/153</v>
      </c>
    </row>
    <row r="84" spans="1:3" x14ac:dyDescent="0.4">
      <c r="A84" s="3" t="s">
        <v>80</v>
      </c>
      <c r="B84" s="3">
        <v>154</v>
      </c>
      <c r="C84" s="3" t="str">
        <f>HYPERLINK("https://kokusho.nijl.ac.jp/biblio/100269682/154")</f>
        <v>https://kokusho.nijl.ac.jp/biblio/100269682/154</v>
      </c>
    </row>
    <row r="85" spans="1:3" x14ac:dyDescent="0.4">
      <c r="A85" s="3" t="s">
        <v>81</v>
      </c>
      <c r="B85" s="3">
        <v>155</v>
      </c>
      <c r="C85" s="3" t="str">
        <f>HYPERLINK("https://kokusho.nijl.ac.jp/biblio/100269682/155")</f>
        <v>https://kokusho.nijl.ac.jp/biblio/100269682/155</v>
      </c>
    </row>
    <row r="86" spans="1:3" x14ac:dyDescent="0.4">
      <c r="A86" s="3" t="s">
        <v>82</v>
      </c>
      <c r="B86" s="3">
        <v>155</v>
      </c>
      <c r="C86" s="3" t="str">
        <f>HYPERLINK("https://kokusho.nijl.ac.jp/biblio/100269682/155")</f>
        <v>https://kokusho.nijl.ac.jp/biblio/100269682/155</v>
      </c>
    </row>
    <row r="87" spans="1:3" x14ac:dyDescent="0.4">
      <c r="A87" s="3" t="s">
        <v>83</v>
      </c>
      <c r="B87" s="3">
        <v>156</v>
      </c>
      <c r="C87" s="3" t="str">
        <f>HYPERLINK("https://kokusho.nijl.ac.jp/biblio/100269682/156")</f>
        <v>https://kokusho.nijl.ac.jp/biblio/100269682/156</v>
      </c>
    </row>
    <row r="88" spans="1:3" x14ac:dyDescent="0.4">
      <c r="A88" s="3" t="s">
        <v>84</v>
      </c>
      <c r="B88" s="3">
        <v>156</v>
      </c>
      <c r="C88" s="3" t="str">
        <f>HYPERLINK("https://kokusho.nijl.ac.jp/biblio/100269682/156")</f>
        <v>https://kokusho.nijl.ac.jp/biblio/100269682/156</v>
      </c>
    </row>
    <row r="89" spans="1:3" x14ac:dyDescent="0.4">
      <c r="A89" s="2" t="s">
        <v>85</v>
      </c>
      <c r="B89" s="3">
        <v>160</v>
      </c>
      <c r="C89" s="3" t="str">
        <f>HYPERLINK("https://kokusho.nijl.ac.jp/biblio/100269682/160")</f>
        <v>https://kokusho.nijl.ac.jp/biblio/100269682/160</v>
      </c>
    </row>
    <row r="90" spans="1:3" x14ac:dyDescent="0.4">
      <c r="A90" s="2" t="s">
        <v>86</v>
      </c>
      <c r="B90" s="3">
        <v>161</v>
      </c>
      <c r="C90" s="3" t="str">
        <f>HYPERLINK("https://kokusho.nijl.ac.jp/biblio/100269682/161")</f>
        <v>https://kokusho.nijl.ac.jp/biblio/100269682/161</v>
      </c>
    </row>
    <row r="91" spans="1:3" x14ac:dyDescent="0.4">
      <c r="A91" s="3" t="s">
        <v>124</v>
      </c>
      <c r="B91" s="3">
        <v>162</v>
      </c>
      <c r="C91" s="3" t="str">
        <f>HYPERLINK("https://kokusho.nijl.ac.jp/biblio/100269682/162")</f>
        <v>https://kokusho.nijl.ac.jp/biblio/100269682/162</v>
      </c>
    </row>
    <row r="92" spans="1:3" x14ac:dyDescent="0.4">
      <c r="A92" s="3" t="s">
        <v>87</v>
      </c>
      <c r="B92" s="3">
        <v>163</v>
      </c>
      <c r="C92" s="3" t="str">
        <f>HYPERLINK("https://kokusho.nijl.ac.jp/biblio/100269682/163")</f>
        <v>https://kokusho.nijl.ac.jp/biblio/100269682/163</v>
      </c>
    </row>
    <row r="93" spans="1:3" x14ac:dyDescent="0.4">
      <c r="A93" s="3" t="s">
        <v>88</v>
      </c>
      <c r="B93" s="3">
        <v>163</v>
      </c>
      <c r="C93" s="3" t="str">
        <f>HYPERLINK("https://kokusho.nijl.ac.jp/biblio/100269682/163")</f>
        <v>https://kokusho.nijl.ac.jp/biblio/100269682/163</v>
      </c>
    </row>
    <row r="94" spans="1:3" x14ac:dyDescent="0.4">
      <c r="A94" s="3" t="s">
        <v>89</v>
      </c>
      <c r="B94" s="3">
        <v>165</v>
      </c>
      <c r="C94" s="3" t="str">
        <f>HYPERLINK("https://kokusho.nijl.ac.jp/biblio/100269682/165")</f>
        <v>https://kokusho.nijl.ac.jp/biblio/100269682/165</v>
      </c>
    </row>
    <row r="95" spans="1:3" x14ac:dyDescent="0.4">
      <c r="A95" s="3" t="s">
        <v>90</v>
      </c>
      <c r="B95" s="3">
        <v>167</v>
      </c>
      <c r="C95" s="3" t="str">
        <f>HYPERLINK("https://kokusho.nijl.ac.jp/biblio/100269682/167")</f>
        <v>https://kokusho.nijl.ac.jp/biblio/100269682/167</v>
      </c>
    </row>
    <row r="96" spans="1:3" x14ac:dyDescent="0.4">
      <c r="A96" s="3" t="s">
        <v>91</v>
      </c>
      <c r="B96" s="3">
        <v>168</v>
      </c>
      <c r="C96" s="3" t="str">
        <f>HYPERLINK("https://kokusho.nijl.ac.jp/biblio/100269682/168")</f>
        <v>https://kokusho.nijl.ac.jp/biblio/100269682/168</v>
      </c>
    </row>
    <row r="97" spans="1:3" x14ac:dyDescent="0.4">
      <c r="A97" s="3" t="s">
        <v>92</v>
      </c>
      <c r="B97" s="3">
        <v>169</v>
      </c>
      <c r="C97" s="3" t="str">
        <f>HYPERLINK("https://kokusho.nijl.ac.jp/biblio/100269682/169")</f>
        <v>https://kokusho.nijl.ac.jp/biblio/100269682/169</v>
      </c>
    </row>
    <row r="98" spans="1:3" x14ac:dyDescent="0.4">
      <c r="A98" s="3" t="s">
        <v>93</v>
      </c>
      <c r="B98" s="3">
        <v>171</v>
      </c>
      <c r="C98" s="3" t="str">
        <f>HYPERLINK("https://kokusho.nijl.ac.jp/biblio/100269682/171")</f>
        <v>https://kokusho.nijl.ac.jp/biblio/100269682/171</v>
      </c>
    </row>
    <row r="99" spans="1:3" x14ac:dyDescent="0.4">
      <c r="A99" s="3" t="s">
        <v>94</v>
      </c>
      <c r="B99" s="3">
        <v>173</v>
      </c>
      <c r="C99" s="3" t="str">
        <f>HYPERLINK("https://kokusho.nijl.ac.jp/biblio/100269682/173")</f>
        <v>https://kokusho.nijl.ac.jp/biblio/100269682/173</v>
      </c>
    </row>
    <row r="100" spans="1:3" x14ac:dyDescent="0.4">
      <c r="A100" s="3" t="s">
        <v>95</v>
      </c>
      <c r="B100" s="3">
        <v>176</v>
      </c>
      <c r="C100" s="3" t="str">
        <f>HYPERLINK("https://kokusho.nijl.ac.jp/biblio/100269682/176")</f>
        <v>https://kokusho.nijl.ac.jp/biblio/100269682/176</v>
      </c>
    </row>
    <row r="101" spans="1:3" x14ac:dyDescent="0.4">
      <c r="A101" s="3" t="s">
        <v>96</v>
      </c>
      <c r="B101" s="3">
        <v>177</v>
      </c>
      <c r="C101" s="3" t="str">
        <f>HYPERLINK("https://kokusho.nijl.ac.jp/biblio/100269682/177")</f>
        <v>https://kokusho.nijl.ac.jp/biblio/100269682/177</v>
      </c>
    </row>
    <row r="102" spans="1:3" x14ac:dyDescent="0.4">
      <c r="A102" s="3" t="s">
        <v>97</v>
      </c>
      <c r="B102" s="3">
        <v>178</v>
      </c>
      <c r="C102" s="3" t="str">
        <f>HYPERLINK("https://kokusho.nijl.ac.jp/biblio/100269682/178")</f>
        <v>https://kokusho.nijl.ac.jp/biblio/100269682/178</v>
      </c>
    </row>
    <row r="103" spans="1:3" x14ac:dyDescent="0.4">
      <c r="A103" s="3" t="s">
        <v>98</v>
      </c>
      <c r="B103" s="3">
        <v>180</v>
      </c>
      <c r="C103" s="3" t="str">
        <f>HYPERLINK("https://kokusho.nijl.ac.jp/biblio/100269682/180")</f>
        <v>https://kokusho.nijl.ac.jp/biblio/100269682/180</v>
      </c>
    </row>
    <row r="104" spans="1:3" x14ac:dyDescent="0.4">
      <c r="A104" s="3" t="s">
        <v>99</v>
      </c>
      <c r="B104" s="3">
        <v>182</v>
      </c>
      <c r="C104" s="3" t="str">
        <f>HYPERLINK("https://kokusho.nijl.ac.jp/biblio/100269682/182")</f>
        <v>https://kokusho.nijl.ac.jp/biblio/100269682/182</v>
      </c>
    </row>
    <row r="105" spans="1:3" x14ac:dyDescent="0.4">
      <c r="A105" s="3" t="s">
        <v>100</v>
      </c>
      <c r="B105" s="3">
        <v>186</v>
      </c>
      <c r="C105" s="3" t="str">
        <f>HYPERLINK("https://kokusho.nijl.ac.jp/biblio/100269682/186")</f>
        <v>https://kokusho.nijl.ac.jp/biblio/100269682/186</v>
      </c>
    </row>
    <row r="106" spans="1:3" x14ac:dyDescent="0.4">
      <c r="A106" s="2" t="s">
        <v>37</v>
      </c>
      <c r="B106" s="3">
        <v>190</v>
      </c>
      <c r="C106" s="3" t="str">
        <f>HYPERLINK("https://kokusho.nijl.ac.jp/biblio/100269682/190")</f>
        <v>https://kokusho.nijl.ac.jp/biblio/100269682/190</v>
      </c>
    </row>
    <row r="107" spans="1:3" x14ac:dyDescent="0.4">
      <c r="A107" s="2" t="s">
        <v>2</v>
      </c>
      <c r="B107" s="3">
        <v>190</v>
      </c>
      <c r="C107" s="3" t="str">
        <f>HYPERLINK("https://kokusho.nijl.ac.jp/biblio/100269682/190")</f>
        <v>https://kokusho.nijl.ac.jp/biblio/100269682/190</v>
      </c>
    </row>
    <row r="108" spans="1:3" x14ac:dyDescent="0.4">
      <c r="A108" s="3" t="s">
        <v>101</v>
      </c>
      <c r="B108" s="3">
        <v>195</v>
      </c>
      <c r="C108" s="3" t="str">
        <f>HYPERLINK("https://kokusho.nijl.ac.jp/biblio/100269682/195")</f>
        <v>https://kokusho.nijl.ac.jp/biblio/100269682/195</v>
      </c>
    </row>
    <row r="109" spans="1:3" x14ac:dyDescent="0.4">
      <c r="A109" s="3" t="s">
        <v>102</v>
      </c>
      <c r="B109" s="3">
        <v>196</v>
      </c>
      <c r="C109" s="3" t="str">
        <f>HYPERLINK("https://kokusho.nijl.ac.jp/biblio/100269682/196")</f>
        <v>https://kokusho.nijl.ac.jp/biblio/100269682/196</v>
      </c>
    </row>
    <row r="110" spans="1:3" x14ac:dyDescent="0.4">
      <c r="A110" s="3" t="s">
        <v>103</v>
      </c>
      <c r="B110" s="3">
        <v>196</v>
      </c>
      <c r="C110" s="3" t="str">
        <f>HYPERLINK("https://kokusho.nijl.ac.jp/biblio/100269682/196")</f>
        <v>https://kokusho.nijl.ac.jp/biblio/100269682/196</v>
      </c>
    </row>
    <row r="111" spans="1:3" x14ac:dyDescent="0.4">
      <c r="A111" s="3" t="s">
        <v>104</v>
      </c>
      <c r="B111" s="3">
        <v>197</v>
      </c>
      <c r="C111" s="3" t="str">
        <f>HYPERLINK("https://kokusho.nijl.ac.jp/biblio/100269682/197")</f>
        <v>https://kokusho.nijl.ac.jp/biblio/100269682/197</v>
      </c>
    </row>
    <row r="112" spans="1:3" x14ac:dyDescent="0.4">
      <c r="A112" s="3" t="s">
        <v>105</v>
      </c>
      <c r="B112" s="3">
        <v>198</v>
      </c>
      <c r="C112" s="3" t="str">
        <f>HYPERLINK("https://kokusho.nijl.ac.jp/biblio/100269682/198")</f>
        <v>https://kokusho.nijl.ac.jp/biblio/100269682/198</v>
      </c>
    </row>
    <row r="113" spans="1:3" x14ac:dyDescent="0.4">
      <c r="A113" s="3" t="s">
        <v>106</v>
      </c>
      <c r="B113" s="3">
        <v>198</v>
      </c>
      <c r="C113" s="3" t="str">
        <f>HYPERLINK("https://kokusho.nijl.ac.jp/biblio/100269682/198")</f>
        <v>https://kokusho.nijl.ac.jp/biblio/100269682/198</v>
      </c>
    </row>
    <row r="114" spans="1:3" x14ac:dyDescent="0.4">
      <c r="A114" s="3" t="s">
        <v>107</v>
      </c>
      <c r="B114" s="3">
        <v>199</v>
      </c>
      <c r="C114" s="3" t="str">
        <f>HYPERLINK("https://kokusho.nijl.ac.jp/biblio/100269682/199")</f>
        <v>https://kokusho.nijl.ac.jp/biblio/100269682/199</v>
      </c>
    </row>
    <row r="115" spans="1:3" x14ac:dyDescent="0.4">
      <c r="A115" s="3" t="s">
        <v>108</v>
      </c>
      <c r="B115" s="3">
        <v>200</v>
      </c>
      <c r="C115" s="3" t="str">
        <f>HYPERLINK("https://kokusho.nijl.ac.jp/biblio/100269682/200")</f>
        <v>https://kokusho.nijl.ac.jp/biblio/100269682/200</v>
      </c>
    </row>
    <row r="116" spans="1:3" x14ac:dyDescent="0.4">
      <c r="A116" s="3" t="s">
        <v>109</v>
      </c>
      <c r="B116" s="3">
        <v>200</v>
      </c>
      <c r="C116" s="3" t="str">
        <f>HYPERLINK("https://kokusho.nijl.ac.jp/biblio/100269682/200")</f>
        <v>https://kokusho.nijl.ac.jp/biblio/100269682/200</v>
      </c>
    </row>
    <row r="117" spans="1:3" x14ac:dyDescent="0.4">
      <c r="A117" s="3" t="s">
        <v>110</v>
      </c>
      <c r="B117" s="3">
        <v>201</v>
      </c>
      <c r="C117" s="3" t="str">
        <f>HYPERLINK("https://kokusho.nijl.ac.jp/biblio/100269682/201")</f>
        <v>https://kokusho.nijl.ac.jp/biblio/100269682/201</v>
      </c>
    </row>
    <row r="118" spans="1:3" x14ac:dyDescent="0.4">
      <c r="A118" s="3" t="s">
        <v>111</v>
      </c>
      <c r="B118" s="3">
        <v>202</v>
      </c>
      <c r="C118" s="3" t="str">
        <f>HYPERLINK("https://kokusho.nijl.ac.jp/biblio/100269682/202")</f>
        <v>https://kokusho.nijl.ac.jp/biblio/100269682/202</v>
      </c>
    </row>
    <row r="119" spans="1:3" x14ac:dyDescent="0.4">
      <c r="A119" s="3" t="s">
        <v>112</v>
      </c>
      <c r="B119" s="3">
        <v>202</v>
      </c>
      <c r="C119" s="3" t="str">
        <f>HYPERLINK("https://kokusho.nijl.ac.jp/biblio/100269682/202")</f>
        <v>https://kokusho.nijl.ac.jp/biblio/100269682/202</v>
      </c>
    </row>
    <row r="120" spans="1:3" x14ac:dyDescent="0.4">
      <c r="A120" s="3" t="s">
        <v>113</v>
      </c>
      <c r="B120" s="3">
        <v>203</v>
      </c>
      <c r="C120" s="3" t="str">
        <f>HYPERLINK("https://kokusho.nijl.ac.jp/biblio/100269682/203")</f>
        <v>https://kokusho.nijl.ac.jp/biblio/100269682/203</v>
      </c>
    </row>
    <row r="121" spans="1:3" x14ac:dyDescent="0.4">
      <c r="A121" s="3" t="s">
        <v>114</v>
      </c>
      <c r="B121" s="3">
        <v>204</v>
      </c>
      <c r="C121" s="3" t="str">
        <f>HYPERLINK("https://kokusho.nijl.ac.jp/biblio/100269682/204")</f>
        <v>https://kokusho.nijl.ac.jp/biblio/100269682/204</v>
      </c>
    </row>
    <row r="122" spans="1:3" x14ac:dyDescent="0.4">
      <c r="A122" s="3" t="s">
        <v>115</v>
      </c>
      <c r="B122" s="3">
        <v>204</v>
      </c>
      <c r="C122" s="3" t="str">
        <f>HYPERLINK("https://kokusho.nijl.ac.jp/biblio/100269682/204")</f>
        <v>https://kokusho.nijl.ac.jp/biblio/100269682/204</v>
      </c>
    </row>
    <row r="123" spans="1:3" x14ac:dyDescent="0.4">
      <c r="A123" s="3" t="s">
        <v>116</v>
      </c>
      <c r="B123" s="3">
        <v>205</v>
      </c>
      <c r="C123" s="3" t="str">
        <f>HYPERLINK("https://kokusho.nijl.ac.jp/biblio/100269682/205")</f>
        <v>https://kokusho.nijl.ac.jp/biblio/100269682/205</v>
      </c>
    </row>
    <row r="124" spans="1:3" x14ac:dyDescent="0.4">
      <c r="A124" s="3" t="s">
        <v>117</v>
      </c>
      <c r="B124" s="3">
        <v>206</v>
      </c>
      <c r="C124" s="3" t="str">
        <f>HYPERLINK("https://kokusho.nijl.ac.jp/biblio/100269682/206")</f>
        <v>https://kokusho.nijl.ac.jp/biblio/100269682/206</v>
      </c>
    </row>
    <row r="125" spans="1:3" x14ac:dyDescent="0.4">
      <c r="A125" s="3" t="s">
        <v>118</v>
      </c>
      <c r="B125" s="3">
        <v>206</v>
      </c>
      <c r="C125" s="3" t="str">
        <f>HYPERLINK("https://kokusho.nijl.ac.jp/biblio/100269682/206")</f>
        <v>https://kokusho.nijl.ac.jp/biblio/100269682/206</v>
      </c>
    </row>
    <row r="126" spans="1:3" x14ac:dyDescent="0.4">
      <c r="A126" s="3" t="s">
        <v>119</v>
      </c>
      <c r="B126" s="3">
        <v>209</v>
      </c>
      <c r="C126" s="3" t="str">
        <f>HYPERLINK("https://kokusho.nijl.ac.jp/biblio/100269682/209")</f>
        <v>https://kokusho.nijl.ac.jp/biblio/100269682/209</v>
      </c>
    </row>
    <row r="127" spans="1:3" x14ac:dyDescent="0.4">
      <c r="A127" s="3" t="s">
        <v>120</v>
      </c>
      <c r="B127" s="3">
        <v>210</v>
      </c>
      <c r="C127" s="3" t="str">
        <f>HYPERLINK("https://kokusho.nijl.ac.jp/biblio/100269682/210")</f>
        <v>https://kokusho.nijl.ac.jp/biblio/100269682/210</v>
      </c>
    </row>
    <row r="128" spans="1:3" x14ac:dyDescent="0.4">
      <c r="A128" s="3" t="s">
        <v>121</v>
      </c>
      <c r="B128" s="3">
        <v>211</v>
      </c>
      <c r="C128" s="3" t="str">
        <f>HYPERLINK("https://kokusho.nijl.ac.jp/biblio/100269682/211")</f>
        <v>https://kokusho.nijl.ac.jp/biblio/100269682/211</v>
      </c>
    </row>
    <row r="129" spans="1:3" x14ac:dyDescent="0.4">
      <c r="A129" s="3" t="s">
        <v>122</v>
      </c>
      <c r="B129" s="3">
        <v>211</v>
      </c>
      <c r="C129" s="3" t="str">
        <f>HYPERLINK("https://kokusho.nijl.ac.jp/biblio/100269682/211")</f>
        <v>https://kokusho.nijl.ac.jp/biblio/100269682/211</v>
      </c>
    </row>
    <row r="130" spans="1:3" x14ac:dyDescent="0.4">
      <c r="A130" s="3" t="s">
        <v>123</v>
      </c>
      <c r="B130" s="3">
        <v>212</v>
      </c>
      <c r="C130" s="3" t="str">
        <f>HYPERLINK("https://kokusho.nijl.ac.jp/biblio/100269682/212")</f>
        <v>https://kokusho.nijl.ac.jp/biblio/100269682/212</v>
      </c>
    </row>
    <row r="131" spans="1:3" x14ac:dyDescent="0.4">
      <c r="A131" s="3" t="s">
        <v>38</v>
      </c>
      <c r="B131" s="3">
        <v>213</v>
      </c>
      <c r="C131" s="8" t="str">
        <f>HYPERLINK("https://kokusho.nijl.ac.jp/biblio/100269682/213")</f>
        <v>https://kokusho.nijl.ac.jp/biblio/100269682/213</v>
      </c>
    </row>
    <row r="132" spans="1:3" x14ac:dyDescent="0.4">
      <c r="C132" t="s">
        <v>158</v>
      </c>
    </row>
    <row r="133" spans="1:3" x14ac:dyDescent="0.4">
      <c r="C133" t="s">
        <v>125</v>
      </c>
    </row>
    <row r="134" spans="1:3" x14ac:dyDescent="0.4">
      <c r="C134" t="s">
        <v>126</v>
      </c>
    </row>
    <row r="135" spans="1:3" x14ac:dyDescent="0.4">
      <c r="C135" t="s">
        <v>127</v>
      </c>
    </row>
    <row r="136" spans="1:3" x14ac:dyDescent="0.4">
      <c r="C136" t="s">
        <v>128</v>
      </c>
    </row>
    <row r="137" spans="1:3" x14ac:dyDescent="0.4">
      <c r="C137" t="s">
        <v>129</v>
      </c>
    </row>
    <row r="138" spans="1:3" x14ac:dyDescent="0.4">
      <c r="C138" t="s">
        <v>130</v>
      </c>
    </row>
    <row r="139" spans="1:3" x14ac:dyDescent="0.4">
      <c r="C139" t="s">
        <v>131</v>
      </c>
    </row>
    <row r="140" spans="1:3" x14ac:dyDescent="0.4">
      <c r="C140" t="s">
        <v>132</v>
      </c>
    </row>
    <row r="141" spans="1:3" x14ac:dyDescent="0.4">
      <c r="C141" t="s">
        <v>133</v>
      </c>
    </row>
    <row r="142" spans="1:3" x14ac:dyDescent="0.4">
      <c r="C142" t="s">
        <v>134</v>
      </c>
    </row>
    <row r="143" spans="1:3" x14ac:dyDescent="0.4">
      <c r="C143" t="s">
        <v>135</v>
      </c>
    </row>
    <row r="144" spans="1:3" x14ac:dyDescent="0.4">
      <c r="C144" t="s">
        <v>136</v>
      </c>
    </row>
    <row r="145" spans="3:3" x14ac:dyDescent="0.4">
      <c r="C145" t="s">
        <v>137</v>
      </c>
    </row>
    <row r="146" spans="3:3" x14ac:dyDescent="0.4">
      <c r="C146" t="s">
        <v>138</v>
      </c>
    </row>
    <row r="147" spans="3:3" x14ac:dyDescent="0.4">
      <c r="C147" t="s">
        <v>139</v>
      </c>
    </row>
    <row r="148" spans="3:3" x14ac:dyDescent="0.4">
      <c r="C148" t="s">
        <v>140</v>
      </c>
    </row>
    <row r="149" spans="3:3" x14ac:dyDescent="0.4">
      <c r="C149" t="s">
        <v>141</v>
      </c>
    </row>
    <row r="150" spans="3:3" x14ac:dyDescent="0.4">
      <c r="C150" t="s">
        <v>142</v>
      </c>
    </row>
    <row r="151" spans="3:3" x14ac:dyDescent="0.4">
      <c r="C151" t="s">
        <v>143</v>
      </c>
    </row>
    <row r="152" spans="3:3" x14ac:dyDescent="0.4">
      <c r="C152" t="s">
        <v>144</v>
      </c>
    </row>
    <row r="153" spans="3:3" x14ac:dyDescent="0.4">
      <c r="C153" t="s">
        <v>145</v>
      </c>
    </row>
    <row r="154" spans="3:3" x14ac:dyDescent="0.4">
      <c r="C154" t="s">
        <v>146</v>
      </c>
    </row>
    <row r="155" spans="3:3" x14ac:dyDescent="0.4">
      <c r="C155" t="s">
        <v>147</v>
      </c>
    </row>
    <row r="156" spans="3:3" x14ac:dyDescent="0.4">
      <c r="C156" t="s">
        <v>148</v>
      </c>
    </row>
    <row r="157" spans="3:3" x14ac:dyDescent="0.4">
      <c r="C157" t="s">
        <v>149</v>
      </c>
    </row>
    <row r="158" spans="3:3" x14ac:dyDescent="0.4">
      <c r="C158" t="s">
        <v>150</v>
      </c>
    </row>
    <row r="159" spans="3:3" x14ac:dyDescent="0.4">
      <c r="C159" t="s">
        <v>151</v>
      </c>
    </row>
    <row r="160" spans="3:3" x14ac:dyDescent="0.4">
      <c r="C160" t="s">
        <v>152</v>
      </c>
    </row>
    <row r="161" spans="3:3" x14ac:dyDescent="0.4">
      <c r="C161" t="s">
        <v>153</v>
      </c>
    </row>
    <row r="162" spans="3:3" x14ac:dyDescent="0.4">
      <c r="C162" t="s">
        <v>154</v>
      </c>
    </row>
    <row r="163" spans="3:3" x14ac:dyDescent="0.4">
      <c r="C163" t="s">
        <v>155</v>
      </c>
    </row>
    <row r="164" spans="3:3" x14ac:dyDescent="0.4">
      <c r="C164" t="s">
        <v>156</v>
      </c>
    </row>
    <row r="165" spans="3:3" x14ac:dyDescent="0.4">
      <c r="C165" t="s">
        <v>157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2024-11-17T06:19:41Z</dcterms:created>
  <dcterms:modified xsi:type="dcterms:W3CDTF">2024-11-17T07:16:12Z</dcterms:modified>
</cp:coreProperties>
</file>