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岡本一抱web\"/>
    </mc:Choice>
  </mc:AlternateContent>
  <xr:revisionPtr revIDLastSave="0" documentId="8_{AD12B9B0-EC50-41E0-9C6D-92F011530102}" xr6:coauthVersionLast="47" xr6:coauthVersionMax="47" xr10:uidLastSave="{00000000-0000-0000-0000-000000000000}"/>
  <bookViews>
    <workbookView xWindow="-120" yWindow="-120" windowWidth="29040" windowHeight="15840" xr2:uid="{49480F68-6E6B-4EDA-A74D-FCEAADB9FB8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8" i="1" l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C1" i="1"/>
</calcChain>
</file>

<file path=xl/sharedStrings.xml><?xml version="1.0" encoding="utf-8"?>
<sst xmlns="http://schemas.openxmlformats.org/spreadsheetml/2006/main" count="108" uniqueCount="94">
  <si>
    <t>○十四経絡発揮和解</t>
    <phoneticPr fontId="1"/>
  </si>
  <si>
    <t>自序</t>
    <rPh sb="0" eb="2">
      <t>ジジョ</t>
    </rPh>
    <phoneticPr fontId="1"/>
  </si>
  <si>
    <t>跋</t>
    <rPh sb="0" eb="1">
      <t>バツ</t>
    </rPh>
    <phoneticPr fontId="1"/>
  </si>
  <si>
    <t>凡例</t>
    <rPh sb="0" eb="2">
      <t>ハンレイ</t>
    </rPh>
    <phoneticPr fontId="1"/>
  </si>
  <si>
    <t>総図　前面</t>
    <rPh sb="0" eb="1">
      <t>ソウ</t>
    </rPh>
    <rPh sb="1" eb="2">
      <t>ズ</t>
    </rPh>
    <rPh sb="3" eb="5">
      <t>ゼンメン</t>
    </rPh>
    <phoneticPr fontId="1"/>
  </si>
  <si>
    <t>総図　胸腹</t>
    <rPh sb="0" eb="1">
      <t>ソウ</t>
    </rPh>
    <rPh sb="1" eb="2">
      <t>ズ</t>
    </rPh>
    <rPh sb="3" eb="4">
      <t>ムネ</t>
    </rPh>
    <rPh sb="4" eb="5">
      <t>ハラ</t>
    </rPh>
    <phoneticPr fontId="1"/>
  </si>
  <si>
    <t>総図　後頭頂</t>
    <rPh sb="0" eb="1">
      <t>ソウ</t>
    </rPh>
    <rPh sb="1" eb="2">
      <t>ズ</t>
    </rPh>
    <rPh sb="3" eb="4">
      <t>アト</t>
    </rPh>
    <rPh sb="4" eb="6">
      <t>トウチョウ</t>
    </rPh>
    <phoneticPr fontId="1"/>
  </si>
  <si>
    <t>総図　背部</t>
    <rPh sb="0" eb="1">
      <t>ソウ</t>
    </rPh>
    <rPh sb="1" eb="2">
      <t>ズ</t>
    </rPh>
    <rPh sb="3" eb="4">
      <t>セ</t>
    </rPh>
    <rPh sb="4" eb="5">
      <t>ブ</t>
    </rPh>
    <phoneticPr fontId="1"/>
  </si>
  <si>
    <t>十四経　側頭頂肩　総図</t>
    <rPh sb="0" eb="2">
      <t>ジュウヨン</t>
    </rPh>
    <rPh sb="2" eb="3">
      <t>キョウ</t>
    </rPh>
    <rPh sb="4" eb="5">
      <t>ガワ</t>
    </rPh>
    <rPh sb="5" eb="7">
      <t>トウチョウ</t>
    </rPh>
    <rPh sb="7" eb="8">
      <t>カタ</t>
    </rPh>
    <rPh sb="9" eb="10">
      <t>ソウ</t>
    </rPh>
    <rPh sb="10" eb="11">
      <t>ズ</t>
    </rPh>
    <phoneticPr fontId="1"/>
  </si>
  <si>
    <t>経脈編　側頭頂肩　総図</t>
    <rPh sb="0" eb="1">
      <t>キョウ</t>
    </rPh>
    <rPh sb="1" eb="2">
      <t>ミャク</t>
    </rPh>
    <rPh sb="2" eb="3">
      <t>ヘン</t>
    </rPh>
    <rPh sb="4" eb="5">
      <t>ガワ</t>
    </rPh>
    <rPh sb="5" eb="7">
      <t>トウチョウ</t>
    </rPh>
    <rPh sb="7" eb="8">
      <t>カタ</t>
    </rPh>
    <rPh sb="9" eb="10">
      <t>ソウ</t>
    </rPh>
    <rPh sb="10" eb="11">
      <t>ズ</t>
    </rPh>
    <phoneticPr fontId="1"/>
  </si>
  <si>
    <t>十四経　側脇　総図</t>
    <rPh sb="0" eb="2">
      <t>ジュウヨン</t>
    </rPh>
    <rPh sb="2" eb="3">
      <t>キョウ</t>
    </rPh>
    <rPh sb="4" eb="5">
      <t>ガワ</t>
    </rPh>
    <rPh sb="5" eb="6">
      <t>ワキ</t>
    </rPh>
    <rPh sb="7" eb="8">
      <t>ソウ</t>
    </rPh>
    <rPh sb="8" eb="9">
      <t>ズ</t>
    </rPh>
    <phoneticPr fontId="1"/>
  </si>
  <si>
    <t>経脈編　側脇　総図</t>
    <rPh sb="0" eb="1">
      <t>キョウ</t>
    </rPh>
    <rPh sb="1" eb="2">
      <t>ミャク</t>
    </rPh>
    <rPh sb="2" eb="3">
      <t>ヘン</t>
    </rPh>
    <rPh sb="4" eb="5">
      <t>ガワ</t>
    </rPh>
    <rPh sb="5" eb="6">
      <t>ワキ</t>
    </rPh>
    <rPh sb="7" eb="8">
      <t>ソウ</t>
    </rPh>
    <rPh sb="8" eb="9">
      <t>ズ</t>
    </rPh>
    <phoneticPr fontId="1"/>
  </si>
  <si>
    <t>十四経　陰手　総図</t>
    <rPh sb="0" eb="2">
      <t>ジュウヨン</t>
    </rPh>
    <rPh sb="2" eb="3">
      <t>キョウ</t>
    </rPh>
    <rPh sb="4" eb="5">
      <t>イン</t>
    </rPh>
    <rPh sb="5" eb="6">
      <t>テ</t>
    </rPh>
    <rPh sb="7" eb="8">
      <t>ソウ</t>
    </rPh>
    <rPh sb="8" eb="9">
      <t>ズ</t>
    </rPh>
    <phoneticPr fontId="1"/>
  </si>
  <si>
    <t>経脈編　陰手　総図</t>
    <rPh sb="0" eb="1">
      <t>キョウ</t>
    </rPh>
    <rPh sb="1" eb="2">
      <t>ミャク</t>
    </rPh>
    <rPh sb="2" eb="3">
      <t>ヘン</t>
    </rPh>
    <rPh sb="4" eb="5">
      <t>イン</t>
    </rPh>
    <rPh sb="5" eb="6">
      <t>テ</t>
    </rPh>
    <rPh sb="7" eb="8">
      <t>ソウ</t>
    </rPh>
    <rPh sb="8" eb="9">
      <t>ズ</t>
    </rPh>
    <phoneticPr fontId="1"/>
  </si>
  <si>
    <t>十四経　陽手　総図</t>
    <rPh sb="0" eb="2">
      <t>ジュウヨン</t>
    </rPh>
    <rPh sb="2" eb="3">
      <t>キョウ</t>
    </rPh>
    <rPh sb="4" eb="5">
      <t>ヨウ</t>
    </rPh>
    <rPh sb="5" eb="6">
      <t>テ</t>
    </rPh>
    <rPh sb="7" eb="8">
      <t>ソウ</t>
    </rPh>
    <rPh sb="8" eb="9">
      <t>ズ</t>
    </rPh>
    <phoneticPr fontId="1"/>
  </si>
  <si>
    <t>経脈編　陽手　総図</t>
    <rPh sb="0" eb="1">
      <t>キョウ</t>
    </rPh>
    <rPh sb="1" eb="2">
      <t>ミャク</t>
    </rPh>
    <rPh sb="2" eb="3">
      <t>ヘン</t>
    </rPh>
    <rPh sb="4" eb="5">
      <t>ヨウ</t>
    </rPh>
    <rPh sb="5" eb="6">
      <t>テ</t>
    </rPh>
    <rPh sb="7" eb="8">
      <t>ソウ</t>
    </rPh>
    <rPh sb="8" eb="9">
      <t>ズ</t>
    </rPh>
    <phoneticPr fontId="1"/>
  </si>
  <si>
    <t>十四経　陰足　総図</t>
    <rPh sb="0" eb="2">
      <t>ジュウヨン</t>
    </rPh>
    <rPh sb="2" eb="3">
      <t>キョウ</t>
    </rPh>
    <rPh sb="4" eb="5">
      <t>イン</t>
    </rPh>
    <rPh sb="5" eb="6">
      <t>アシ</t>
    </rPh>
    <rPh sb="7" eb="8">
      <t>ソウ</t>
    </rPh>
    <rPh sb="8" eb="9">
      <t>ズ</t>
    </rPh>
    <phoneticPr fontId="1"/>
  </si>
  <si>
    <t>経脈編　陰足　総図</t>
    <rPh sb="0" eb="1">
      <t>キョウ</t>
    </rPh>
    <rPh sb="1" eb="2">
      <t>ミャク</t>
    </rPh>
    <rPh sb="2" eb="3">
      <t>ヘン</t>
    </rPh>
    <rPh sb="4" eb="5">
      <t>イン</t>
    </rPh>
    <rPh sb="5" eb="6">
      <t>アシ</t>
    </rPh>
    <rPh sb="7" eb="8">
      <t>ソウ</t>
    </rPh>
    <rPh sb="8" eb="9">
      <t>ズ</t>
    </rPh>
    <phoneticPr fontId="1"/>
  </si>
  <si>
    <t>足心の図</t>
    <rPh sb="0" eb="2">
      <t>ソクシン</t>
    </rPh>
    <rPh sb="3" eb="4">
      <t>ズ</t>
    </rPh>
    <phoneticPr fontId="1"/>
  </si>
  <si>
    <t>十四経　陽足　総図</t>
    <rPh sb="0" eb="2">
      <t>ジュウヨン</t>
    </rPh>
    <rPh sb="2" eb="3">
      <t>キョウ</t>
    </rPh>
    <rPh sb="4" eb="5">
      <t>ヨウ</t>
    </rPh>
    <rPh sb="5" eb="6">
      <t>アシ</t>
    </rPh>
    <rPh sb="7" eb="8">
      <t>ソウ</t>
    </rPh>
    <rPh sb="8" eb="9">
      <t>ズ</t>
    </rPh>
    <phoneticPr fontId="1"/>
  </si>
  <si>
    <t>経脈編　陽足　総図</t>
    <rPh sb="0" eb="1">
      <t>キョウ</t>
    </rPh>
    <rPh sb="1" eb="2">
      <t>ミャク</t>
    </rPh>
    <rPh sb="2" eb="3">
      <t>ヘン</t>
    </rPh>
    <rPh sb="4" eb="5">
      <t>ヨウ</t>
    </rPh>
    <rPh sb="5" eb="6">
      <t>アシ</t>
    </rPh>
    <rPh sb="7" eb="8">
      <t>ソウ</t>
    </rPh>
    <rPh sb="8" eb="9">
      <t>ズ</t>
    </rPh>
    <phoneticPr fontId="1"/>
  </si>
  <si>
    <t>仰人尺寸之図</t>
  </si>
  <si>
    <t>伏人尺寸之図</t>
  </si>
  <si>
    <t>背部折法</t>
    <rPh sb="0" eb="1">
      <t>セ</t>
    </rPh>
    <rPh sb="1" eb="2">
      <t>ブ</t>
    </rPh>
    <rPh sb="2" eb="3">
      <t>セツ</t>
    </rPh>
    <rPh sb="3" eb="4">
      <t>ホウ</t>
    </rPh>
    <phoneticPr fontId="1"/>
  </si>
  <si>
    <t>側人尺寸之図</t>
    <rPh sb="0" eb="1">
      <t>ソク</t>
    </rPh>
    <phoneticPr fontId="1"/>
  </si>
  <si>
    <t>足寸の図</t>
    <rPh sb="0" eb="1">
      <t>アシ</t>
    </rPh>
    <rPh sb="1" eb="2">
      <t>スン</t>
    </rPh>
    <rPh sb="3" eb="4">
      <t>ズ</t>
    </rPh>
    <phoneticPr fontId="1"/>
  </si>
  <si>
    <t>五指の図</t>
    <rPh sb="0" eb="1">
      <t>5</t>
    </rPh>
    <rPh sb="1" eb="2">
      <t>ユビ</t>
    </rPh>
    <rPh sb="3" eb="4">
      <t>ズ</t>
    </rPh>
    <phoneticPr fontId="1"/>
  </si>
  <si>
    <t>図翼骨度部位の図</t>
    <rPh sb="0" eb="2">
      <t>ズヨク</t>
    </rPh>
    <rPh sb="2" eb="4">
      <t>コツド</t>
    </rPh>
    <rPh sb="4" eb="6">
      <t>ブイ</t>
    </rPh>
    <rPh sb="7" eb="8">
      <t>ズ</t>
    </rPh>
    <phoneticPr fontId="1"/>
  </si>
  <si>
    <t>●十四経絡発揮和解巻之一</t>
    <rPh sb="11" eb="12">
      <t>1</t>
    </rPh>
    <phoneticPr fontId="1"/>
  </si>
  <si>
    <t>新刊十四経絡発揮序</t>
  </si>
  <si>
    <t>十四経発揮序（宋濂序）</t>
  </si>
  <si>
    <t>十四経発揮序（呂復序）</t>
  </si>
  <si>
    <t>自序</t>
  </si>
  <si>
    <t>十四経発揮凡例</t>
  </si>
  <si>
    <t>●十四経絡発揮和解巻之二</t>
    <rPh sb="4" eb="5">
      <t>ラク</t>
    </rPh>
    <rPh sb="7" eb="9">
      <t>ワゲ</t>
    </rPh>
    <rPh sb="10" eb="11">
      <t>ノ</t>
    </rPh>
    <rPh sb="11" eb="12">
      <t>2</t>
    </rPh>
    <phoneticPr fontId="1"/>
  </si>
  <si>
    <t>●●十四経発揮巻上</t>
    <rPh sb="8" eb="9">
      <t>ウエ</t>
    </rPh>
    <phoneticPr fontId="1"/>
  </si>
  <si>
    <t>○手足陰陽流注篇</t>
  </si>
  <si>
    <t>●●十四経発揮巻中</t>
    <phoneticPr fontId="1"/>
  </si>
  <si>
    <t>○十四経脈気所発篇</t>
  </si>
  <si>
    <t>▼手太陰肺経之図</t>
    <phoneticPr fontId="1"/>
  </si>
  <si>
    <t>　手太陰肺経穴歌</t>
  </si>
  <si>
    <t>　手太陰肺之経</t>
  </si>
  <si>
    <t>　是動病　所生病</t>
    <rPh sb="1" eb="4">
      <t>ゼドウビョウ</t>
    </rPh>
    <rPh sb="5" eb="8">
      <t>ショセイビョウ</t>
    </rPh>
    <phoneticPr fontId="1"/>
  </si>
  <si>
    <t>▼手陽明大腸経之図</t>
  </si>
  <si>
    <t>　手陽明大腸経穴歌</t>
  </si>
  <si>
    <t>　手陽明大腸之経</t>
  </si>
  <si>
    <t>▼足陽明胃経之図</t>
  </si>
  <si>
    <t>　足陽明胃経穴歌</t>
  </si>
  <si>
    <t>　足陽明胃之経</t>
  </si>
  <si>
    <t>▼足太陰脾経之図</t>
  </si>
  <si>
    <t>　足太陰脾経穴歌</t>
  </si>
  <si>
    <t>　足太陰脾之経</t>
  </si>
  <si>
    <t>▼手少陰心経之図</t>
  </si>
  <si>
    <t>　手少陰心経穴歌</t>
  </si>
  <si>
    <t>　手少陰心之経</t>
  </si>
  <si>
    <t>　是動病　所生病</t>
  </si>
  <si>
    <t>▼手太陽小腸経之図</t>
  </si>
  <si>
    <t>　手太陽小腸経穴歌</t>
  </si>
  <si>
    <t>　手太陽小腸之経</t>
  </si>
  <si>
    <t>▼足太陽膀胱経之図</t>
  </si>
  <si>
    <t>　足太陽膀胱経穴歌</t>
  </si>
  <si>
    <t>　足太陽膀胱之経</t>
  </si>
  <si>
    <t>▼足少陰腎経之図</t>
  </si>
  <si>
    <t>　足少陰腎経穴歌</t>
  </si>
  <si>
    <t>　足少陰腎之経</t>
  </si>
  <si>
    <t>▼手厥陰心包経之図</t>
  </si>
  <si>
    <t>　手厥陰心包経穴歌</t>
  </si>
  <si>
    <t>　手厥陰心包之経</t>
  </si>
  <si>
    <t>▼手少陽三焦経之図</t>
  </si>
  <si>
    <t>　手少陽三焦経穴歌</t>
  </si>
  <si>
    <t>　手少陽三焦之経</t>
  </si>
  <si>
    <t>▼足少陽胆経之図</t>
  </si>
  <si>
    <t>　足少陽胆経穴歌</t>
  </si>
  <si>
    <t>　足少陽胆之経</t>
  </si>
  <si>
    <t>▼足厥陰肝経之図</t>
  </si>
  <si>
    <t>　足厥陰肝経穴歌</t>
  </si>
  <si>
    <t>　足厥陰肝之経</t>
  </si>
  <si>
    <t>▼督脈之図</t>
  </si>
  <si>
    <t>　督脈経穴歌</t>
  </si>
  <si>
    <t>　督脈</t>
  </si>
  <si>
    <t>▼任脈之図</t>
  </si>
  <si>
    <t>　任脈経穴歌</t>
  </si>
  <si>
    <t>　任脈</t>
  </si>
  <si>
    <t>●●十四経発揮巻下</t>
    <phoneticPr fontId="1"/>
  </si>
  <si>
    <t>○奇経八脈篇</t>
  </si>
  <si>
    <t>督脈</t>
  </si>
  <si>
    <t>任脈</t>
  </si>
  <si>
    <t>陽蹻脈</t>
  </si>
  <si>
    <t>陰蹻脈</t>
  </si>
  <si>
    <t>衝脈</t>
  </si>
  <si>
    <t>陽維脈</t>
  </si>
  <si>
    <t>陰維脈</t>
  </si>
  <si>
    <t>帯脈</t>
  </si>
  <si>
    <t>奥付　元禄6年(1693)</t>
    <rPh sb="3" eb="5">
      <t>ゲンロク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</si>
</sst>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0" fillId="3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3D170-3FCF-4376-A664-1A4E5021D6A7}">
  <dimension ref="A1:C108"/>
  <sheetViews>
    <sheetView tabSelected="1" zoomScale="175" zoomScaleNormal="175" workbookViewId="0">
      <selection activeCell="A2" sqref="A2"/>
    </sheetView>
  </sheetViews>
  <sheetFormatPr defaultRowHeight="18.75" x14ac:dyDescent="0.4"/>
  <cols>
    <col min="1" max="1" width="25.5" bestFit="1" customWidth="1"/>
    <col min="3" max="3" width="53.875" customWidth="1"/>
  </cols>
  <sheetData>
    <row r="1" spans="1:3" x14ac:dyDescent="0.4">
      <c r="A1" s="1" t="s">
        <v>0</v>
      </c>
      <c r="B1" s="2"/>
      <c r="C1" s="2" t="str">
        <f>HYPERLINK("https://rmda.kulib.kyoto-u.ac.jp/item/rb00000247")</f>
        <v>https://rmda.kulib.kyoto-u.ac.jp/item/rb00000247</v>
      </c>
    </row>
    <row r="2" spans="1:3" x14ac:dyDescent="0.4">
      <c r="A2" s="2" t="s">
        <v>1</v>
      </c>
      <c r="B2" s="3">
        <v>5</v>
      </c>
      <c r="C2" s="2" t="str">
        <f>HYPERLINK("https://rmda.kulib.kyoto-u.ac.jp/item/rb00000247?page=5")</f>
        <v>https://rmda.kulib.kyoto-u.ac.jp/item/rb00000247?page=5</v>
      </c>
    </row>
    <row r="3" spans="1:3" x14ac:dyDescent="0.4">
      <c r="A3" s="2" t="s">
        <v>2</v>
      </c>
      <c r="B3" s="3">
        <v>6</v>
      </c>
      <c r="C3" s="2" t="str">
        <f>HYPERLINK("https://rmda.kulib.kyoto-u.ac.jp/item/rb00000247?page=6")</f>
        <v>https://rmda.kulib.kyoto-u.ac.jp/item/rb00000247?page=6</v>
      </c>
    </row>
    <row r="4" spans="1:3" x14ac:dyDescent="0.4">
      <c r="A4" s="2" t="s">
        <v>3</v>
      </c>
      <c r="B4" s="3">
        <v>7</v>
      </c>
      <c r="C4" s="2" t="str">
        <f>HYPERLINK("https://rmda.kulib.kyoto-u.ac.jp/item/rb00000247?page=7")</f>
        <v>https://rmda.kulib.kyoto-u.ac.jp/item/rb00000247?page=7</v>
      </c>
    </row>
    <row r="5" spans="1:3" x14ac:dyDescent="0.4">
      <c r="A5" s="2" t="s">
        <v>4</v>
      </c>
      <c r="B5" s="3">
        <v>8</v>
      </c>
      <c r="C5" s="2" t="str">
        <f>HYPERLINK("https://rmda.kulib.kyoto-u.ac.jp/item/rb00000247?page=8")</f>
        <v>https://rmda.kulib.kyoto-u.ac.jp/item/rb00000247?page=8</v>
      </c>
    </row>
    <row r="6" spans="1:3" x14ac:dyDescent="0.4">
      <c r="A6" s="2" t="s">
        <v>5</v>
      </c>
      <c r="B6" s="3">
        <v>9</v>
      </c>
      <c r="C6" s="2" t="str">
        <f>HYPERLINK("https://rmda.kulib.kyoto-u.ac.jp/item/rb00000247?page=9")</f>
        <v>https://rmda.kulib.kyoto-u.ac.jp/item/rb00000247?page=9</v>
      </c>
    </row>
    <row r="7" spans="1:3" x14ac:dyDescent="0.4">
      <c r="A7" s="2" t="s">
        <v>6</v>
      </c>
      <c r="B7" s="3">
        <v>9</v>
      </c>
      <c r="C7" s="2" t="str">
        <f>HYPERLINK("https://rmda.kulib.kyoto-u.ac.jp/item/rb00000247?page=9")</f>
        <v>https://rmda.kulib.kyoto-u.ac.jp/item/rb00000247?page=9</v>
      </c>
    </row>
    <row r="8" spans="1:3" x14ac:dyDescent="0.4">
      <c r="A8" s="2" t="s">
        <v>7</v>
      </c>
      <c r="B8" s="3">
        <v>10</v>
      </c>
      <c r="C8" s="2" t="str">
        <f>HYPERLINK("https://rmda.kulib.kyoto-u.ac.jp/item/rb00000247?page=10")</f>
        <v>https://rmda.kulib.kyoto-u.ac.jp/item/rb00000247?page=10</v>
      </c>
    </row>
    <row r="9" spans="1:3" x14ac:dyDescent="0.4">
      <c r="A9" s="2" t="s">
        <v>8</v>
      </c>
      <c r="B9" s="3">
        <v>10</v>
      </c>
      <c r="C9" s="2" t="str">
        <f>HYPERLINK("https://rmda.kulib.kyoto-u.ac.jp/item/rb00000247?page=10")</f>
        <v>https://rmda.kulib.kyoto-u.ac.jp/item/rb00000247?page=10</v>
      </c>
    </row>
    <row r="10" spans="1:3" x14ac:dyDescent="0.4">
      <c r="A10" s="2" t="s">
        <v>9</v>
      </c>
      <c r="B10" s="3">
        <v>11</v>
      </c>
      <c r="C10" s="2" t="str">
        <f>HYPERLINK("https://rmda.kulib.kyoto-u.ac.jp/item/rb00000247?page=11")</f>
        <v>https://rmda.kulib.kyoto-u.ac.jp/item/rb00000247?page=11</v>
      </c>
    </row>
    <row r="11" spans="1:3" x14ac:dyDescent="0.4">
      <c r="A11" s="2" t="s">
        <v>10</v>
      </c>
      <c r="B11" s="3">
        <v>11</v>
      </c>
      <c r="C11" s="2" t="str">
        <f>HYPERLINK("https://rmda.kulib.kyoto-u.ac.jp/item/rb00000247?page=11")</f>
        <v>https://rmda.kulib.kyoto-u.ac.jp/item/rb00000247?page=11</v>
      </c>
    </row>
    <row r="12" spans="1:3" x14ac:dyDescent="0.4">
      <c r="A12" s="2" t="s">
        <v>11</v>
      </c>
      <c r="B12" s="3">
        <v>12</v>
      </c>
      <c r="C12" s="2" t="str">
        <f>HYPERLINK("https://rmda.kulib.kyoto-u.ac.jp/item/rb00000247?page=12")</f>
        <v>https://rmda.kulib.kyoto-u.ac.jp/item/rb00000247?page=12</v>
      </c>
    </row>
    <row r="13" spans="1:3" x14ac:dyDescent="0.4">
      <c r="A13" s="2" t="s">
        <v>12</v>
      </c>
      <c r="B13" s="3">
        <v>12</v>
      </c>
      <c r="C13" s="2" t="str">
        <f>HYPERLINK("https://rmda.kulib.kyoto-u.ac.jp/item/rb00000247?page=12")</f>
        <v>https://rmda.kulib.kyoto-u.ac.jp/item/rb00000247?page=12</v>
      </c>
    </row>
    <row r="14" spans="1:3" x14ac:dyDescent="0.4">
      <c r="A14" s="2" t="s">
        <v>13</v>
      </c>
      <c r="B14" s="3">
        <v>13</v>
      </c>
      <c r="C14" s="2" t="str">
        <f>HYPERLINK("https://rmda.kulib.kyoto-u.ac.jp/item/rb00000247?page=13")</f>
        <v>https://rmda.kulib.kyoto-u.ac.jp/item/rb00000247?page=13</v>
      </c>
    </row>
    <row r="15" spans="1:3" x14ac:dyDescent="0.4">
      <c r="A15" s="2" t="s">
        <v>14</v>
      </c>
      <c r="B15" s="3">
        <v>13</v>
      </c>
      <c r="C15" s="2" t="str">
        <f>HYPERLINK("https://rmda.kulib.kyoto-u.ac.jp/item/rb00000247?page=13")</f>
        <v>https://rmda.kulib.kyoto-u.ac.jp/item/rb00000247?page=13</v>
      </c>
    </row>
    <row r="16" spans="1:3" x14ac:dyDescent="0.4">
      <c r="A16" s="2" t="s">
        <v>15</v>
      </c>
      <c r="B16" s="3">
        <v>14</v>
      </c>
      <c r="C16" s="2" t="str">
        <f>HYPERLINK("https://rmda.kulib.kyoto-u.ac.jp/item/rb00000247?page=14")</f>
        <v>https://rmda.kulib.kyoto-u.ac.jp/item/rb00000247?page=14</v>
      </c>
    </row>
    <row r="17" spans="1:3" x14ac:dyDescent="0.4">
      <c r="A17" s="2" t="s">
        <v>16</v>
      </c>
      <c r="B17" s="3">
        <v>14</v>
      </c>
      <c r="C17" s="2" t="str">
        <f>HYPERLINK("https://rmda.kulib.kyoto-u.ac.jp/item/rb00000247?page=14")</f>
        <v>https://rmda.kulib.kyoto-u.ac.jp/item/rb00000247?page=14</v>
      </c>
    </row>
    <row r="18" spans="1:3" x14ac:dyDescent="0.4">
      <c r="A18" s="2" t="s">
        <v>17</v>
      </c>
      <c r="B18" s="3">
        <v>15</v>
      </c>
      <c r="C18" s="2" t="str">
        <f>HYPERLINK("https://rmda.kulib.kyoto-u.ac.jp/item/rb00000247?page=15")</f>
        <v>https://rmda.kulib.kyoto-u.ac.jp/item/rb00000247?page=15</v>
      </c>
    </row>
    <row r="19" spans="1:3" x14ac:dyDescent="0.4">
      <c r="A19" s="2" t="s">
        <v>18</v>
      </c>
      <c r="B19" s="3">
        <v>15</v>
      </c>
      <c r="C19" s="2" t="str">
        <f>HYPERLINK("https://rmda.kulib.kyoto-u.ac.jp/item/rb00000247?page=15")</f>
        <v>https://rmda.kulib.kyoto-u.ac.jp/item/rb00000247?page=15</v>
      </c>
    </row>
    <row r="20" spans="1:3" x14ac:dyDescent="0.4">
      <c r="A20" s="2" t="s">
        <v>19</v>
      </c>
      <c r="B20" s="3">
        <v>16</v>
      </c>
      <c r="C20" s="2" t="str">
        <f>HYPERLINK("https://rmda.kulib.kyoto-u.ac.jp/item/rb00000247?page=16")</f>
        <v>https://rmda.kulib.kyoto-u.ac.jp/item/rb00000247?page=16</v>
      </c>
    </row>
    <row r="21" spans="1:3" x14ac:dyDescent="0.4">
      <c r="A21" s="2" t="s">
        <v>20</v>
      </c>
      <c r="B21" s="3">
        <v>16</v>
      </c>
      <c r="C21" s="2" t="str">
        <f>HYPERLINK("https://rmda.kulib.kyoto-u.ac.jp/item/rb00000247?page=16")</f>
        <v>https://rmda.kulib.kyoto-u.ac.jp/item/rb00000247?page=16</v>
      </c>
    </row>
    <row r="22" spans="1:3" x14ac:dyDescent="0.4">
      <c r="A22" s="2" t="s">
        <v>21</v>
      </c>
      <c r="B22" s="3">
        <v>17</v>
      </c>
      <c r="C22" s="2" t="str">
        <f>HYPERLINK("https://rmda.kulib.kyoto-u.ac.jp/item/rb00000247?page=17")</f>
        <v>https://rmda.kulib.kyoto-u.ac.jp/item/rb00000247?page=17</v>
      </c>
    </row>
    <row r="23" spans="1:3" x14ac:dyDescent="0.4">
      <c r="A23" s="2" t="s">
        <v>21</v>
      </c>
      <c r="B23" s="3">
        <v>18</v>
      </c>
      <c r="C23" s="2" t="str">
        <f>HYPERLINK("https://rmda.kulib.kyoto-u.ac.jp/item/rb00000247?page=18")</f>
        <v>https://rmda.kulib.kyoto-u.ac.jp/item/rb00000247?page=18</v>
      </c>
    </row>
    <row r="24" spans="1:3" x14ac:dyDescent="0.4">
      <c r="A24" s="2" t="s">
        <v>22</v>
      </c>
      <c r="B24" s="3">
        <v>18</v>
      </c>
      <c r="C24" s="2" t="str">
        <f>HYPERLINK("https://rmda.kulib.kyoto-u.ac.jp/item/rb00000247?page=18")</f>
        <v>https://rmda.kulib.kyoto-u.ac.jp/item/rb00000247?page=18</v>
      </c>
    </row>
    <row r="25" spans="1:3" x14ac:dyDescent="0.4">
      <c r="A25" s="2" t="s">
        <v>23</v>
      </c>
      <c r="B25" s="3">
        <v>19</v>
      </c>
      <c r="C25" s="2" t="str">
        <f>HYPERLINK("https://rmda.kulib.kyoto-u.ac.jp/item/rb00000247?page=19")</f>
        <v>https://rmda.kulib.kyoto-u.ac.jp/item/rb00000247?page=19</v>
      </c>
    </row>
    <row r="26" spans="1:3" x14ac:dyDescent="0.4">
      <c r="A26" s="2" t="s">
        <v>24</v>
      </c>
      <c r="B26" s="3">
        <v>19</v>
      </c>
      <c r="C26" s="2" t="str">
        <f>HYPERLINK("https://rmda.kulib.kyoto-u.ac.jp/item/rb00000247?page=19")</f>
        <v>https://rmda.kulib.kyoto-u.ac.jp/item/rb00000247?page=19</v>
      </c>
    </row>
    <row r="27" spans="1:3" x14ac:dyDescent="0.4">
      <c r="A27" s="2" t="s">
        <v>25</v>
      </c>
      <c r="B27" s="3">
        <v>20</v>
      </c>
      <c r="C27" s="2" t="str">
        <f>HYPERLINK("https://rmda.kulib.kyoto-u.ac.jp/item/rb00000247?page=20")</f>
        <v>https://rmda.kulib.kyoto-u.ac.jp/item/rb00000247?page=20</v>
      </c>
    </row>
    <row r="28" spans="1:3" x14ac:dyDescent="0.4">
      <c r="A28" s="2" t="s">
        <v>26</v>
      </c>
      <c r="B28" s="3">
        <v>20</v>
      </c>
      <c r="C28" s="2" t="str">
        <f>HYPERLINK("https://rmda.kulib.kyoto-u.ac.jp/item/rb00000247?page=20")</f>
        <v>https://rmda.kulib.kyoto-u.ac.jp/item/rb00000247?page=20</v>
      </c>
    </row>
    <row r="29" spans="1:3" x14ac:dyDescent="0.4">
      <c r="A29" s="2" t="s">
        <v>27</v>
      </c>
      <c r="B29" s="3">
        <v>20</v>
      </c>
      <c r="C29" s="2" t="str">
        <f>HYPERLINK("https://rmda.kulib.kyoto-u.ac.jp/item/rb00000247?page=20")</f>
        <v>https://rmda.kulib.kyoto-u.ac.jp/item/rb00000247?page=20</v>
      </c>
    </row>
    <row r="30" spans="1:3" x14ac:dyDescent="0.4">
      <c r="A30" s="2" t="s">
        <v>27</v>
      </c>
      <c r="B30" s="3">
        <v>21</v>
      </c>
      <c r="C30" s="2" t="str">
        <f>HYPERLINK("https://rmda.kulib.kyoto-u.ac.jp/item/rb00000247?page=21")</f>
        <v>https://rmda.kulib.kyoto-u.ac.jp/item/rb00000247?page=21</v>
      </c>
    </row>
    <row r="31" spans="1:3" x14ac:dyDescent="0.4">
      <c r="A31" s="4" t="s">
        <v>28</v>
      </c>
      <c r="B31" s="3">
        <v>21</v>
      </c>
      <c r="C31" s="2" t="str">
        <f>HYPERLINK("https://rmda.kulib.kyoto-u.ac.jp/item/rb00000247?page=21")</f>
        <v>https://rmda.kulib.kyoto-u.ac.jp/item/rb00000247?page=21</v>
      </c>
    </row>
    <row r="32" spans="1:3" x14ac:dyDescent="0.4">
      <c r="A32" s="2" t="s">
        <v>29</v>
      </c>
      <c r="B32" s="3">
        <v>21</v>
      </c>
      <c r="C32" s="2" t="str">
        <f>HYPERLINK("https://rmda.kulib.kyoto-u.ac.jp/item/rb00000247?page=21")</f>
        <v>https://rmda.kulib.kyoto-u.ac.jp/item/rb00000247?page=21</v>
      </c>
    </row>
    <row r="33" spans="1:3" x14ac:dyDescent="0.4">
      <c r="A33" s="2" t="s">
        <v>30</v>
      </c>
      <c r="B33" s="3">
        <v>21</v>
      </c>
      <c r="C33" s="2" t="str">
        <f>HYPERLINK("https://rmda.kulib.kyoto-u.ac.jp/item/rb00000247?page=21")</f>
        <v>https://rmda.kulib.kyoto-u.ac.jp/item/rb00000247?page=21</v>
      </c>
    </row>
    <row r="34" spans="1:3" x14ac:dyDescent="0.4">
      <c r="A34" s="2" t="s">
        <v>31</v>
      </c>
      <c r="B34" s="3">
        <v>33</v>
      </c>
      <c r="C34" s="2" t="str">
        <f>HYPERLINK("https://rmda.kulib.kyoto-u.ac.jp/item/rb00000247?page=33")</f>
        <v>https://rmda.kulib.kyoto-u.ac.jp/item/rb00000247?page=33</v>
      </c>
    </row>
    <row r="35" spans="1:3" x14ac:dyDescent="0.4">
      <c r="A35" s="2" t="s">
        <v>32</v>
      </c>
      <c r="B35" s="3">
        <v>36</v>
      </c>
      <c r="C35" s="2" t="str">
        <f>HYPERLINK("https://rmda.kulib.kyoto-u.ac.jp/item/rb00000247?page=36")</f>
        <v>https://rmda.kulib.kyoto-u.ac.jp/item/rb00000247?page=36</v>
      </c>
    </row>
    <row r="36" spans="1:3" x14ac:dyDescent="0.4">
      <c r="A36" s="2" t="s">
        <v>33</v>
      </c>
      <c r="B36" s="3">
        <v>40</v>
      </c>
      <c r="C36" s="2" t="str">
        <f>HYPERLINK("https://rmda.kulib.kyoto-u.ac.jp/item/rb00000247?page=40")</f>
        <v>https://rmda.kulib.kyoto-u.ac.jp/item/rb00000247?page=40</v>
      </c>
    </row>
    <row r="37" spans="1:3" x14ac:dyDescent="0.4">
      <c r="A37" s="2" t="s">
        <v>21</v>
      </c>
      <c r="B37" s="3">
        <v>41</v>
      </c>
      <c r="C37" s="2" t="str">
        <f>HYPERLINK("https://rmda.kulib.kyoto-u.ac.jp/item/rb00000247?page=41")</f>
        <v>https://rmda.kulib.kyoto-u.ac.jp/item/rb00000247?page=41</v>
      </c>
    </row>
    <row r="38" spans="1:3" x14ac:dyDescent="0.4">
      <c r="A38" s="2" t="s">
        <v>22</v>
      </c>
      <c r="B38" s="3">
        <v>42</v>
      </c>
      <c r="C38" s="2" t="str">
        <f>HYPERLINK("https://rmda.kulib.kyoto-u.ac.jp/item/rb00000247?page=42")</f>
        <v>https://rmda.kulib.kyoto-u.ac.jp/item/rb00000247?page=42</v>
      </c>
    </row>
    <row r="39" spans="1:3" x14ac:dyDescent="0.4">
      <c r="A39" s="4" t="s">
        <v>34</v>
      </c>
      <c r="B39" s="3">
        <v>46</v>
      </c>
      <c r="C39" s="2" t="str">
        <f>HYPERLINK("https://rmda.kulib.kyoto-u.ac.jp/item/rb00000247?page=46")</f>
        <v>https://rmda.kulib.kyoto-u.ac.jp/item/rb00000247?page=46</v>
      </c>
    </row>
    <row r="40" spans="1:3" x14ac:dyDescent="0.4">
      <c r="A40" s="4" t="s">
        <v>35</v>
      </c>
      <c r="B40" s="3">
        <v>46</v>
      </c>
      <c r="C40" s="2" t="str">
        <f>HYPERLINK("https://rmda.kulib.kyoto-u.ac.jp/item/rb00000247?page=46")</f>
        <v>https://rmda.kulib.kyoto-u.ac.jp/item/rb00000247?page=46</v>
      </c>
    </row>
    <row r="41" spans="1:3" x14ac:dyDescent="0.4">
      <c r="A41" s="1" t="s">
        <v>36</v>
      </c>
      <c r="B41" s="3">
        <v>46</v>
      </c>
      <c r="C41" s="2" t="str">
        <f>HYPERLINK("https://rmda.kulib.kyoto-u.ac.jp/item/rb00000247?page=46")</f>
        <v>https://rmda.kulib.kyoto-u.ac.jp/item/rb00000247?page=46</v>
      </c>
    </row>
    <row r="42" spans="1:3" x14ac:dyDescent="0.4">
      <c r="A42" s="4" t="s">
        <v>37</v>
      </c>
      <c r="B42" s="3">
        <v>56</v>
      </c>
      <c r="C42" s="2" t="str">
        <f>HYPERLINK("https://rmda.kulib.kyoto-u.ac.jp/item/rb00000247?page=56")</f>
        <v>https://rmda.kulib.kyoto-u.ac.jp/item/rb00000247?page=56</v>
      </c>
    </row>
    <row r="43" spans="1:3" x14ac:dyDescent="0.4">
      <c r="A43" s="2" t="s">
        <v>38</v>
      </c>
      <c r="B43" s="3">
        <v>56</v>
      </c>
      <c r="C43" s="2" t="str">
        <f>HYPERLINK("https://rmda.kulib.kyoto-u.ac.jp/item/rb00000247?page=56")</f>
        <v>https://rmda.kulib.kyoto-u.ac.jp/item/rb00000247?page=56</v>
      </c>
    </row>
    <row r="44" spans="1:3" x14ac:dyDescent="0.4">
      <c r="A44" s="1" t="s">
        <v>39</v>
      </c>
      <c r="B44" s="3">
        <v>56</v>
      </c>
      <c r="C44" s="2" t="str">
        <f>HYPERLINK("https://rmda.kulib.kyoto-u.ac.jp/item/rb00000247?page=56")</f>
        <v>https://rmda.kulib.kyoto-u.ac.jp/item/rb00000247?page=56</v>
      </c>
    </row>
    <row r="45" spans="1:3" x14ac:dyDescent="0.4">
      <c r="A45" s="2" t="s">
        <v>40</v>
      </c>
      <c r="B45" s="3">
        <v>57</v>
      </c>
      <c r="C45" s="2" t="str">
        <f>HYPERLINK("https://rmda.kulib.kyoto-u.ac.jp/item/rb00000247?page=57")</f>
        <v>https://rmda.kulib.kyoto-u.ac.jp/item/rb00000247?page=57</v>
      </c>
    </row>
    <row r="46" spans="1:3" x14ac:dyDescent="0.4">
      <c r="A46" s="2" t="s">
        <v>41</v>
      </c>
      <c r="B46" s="3">
        <v>57</v>
      </c>
      <c r="C46" s="2" t="str">
        <f>HYPERLINK("https://rmda.kulib.kyoto-u.ac.jp/item/rb00000247?page=57")</f>
        <v>https://rmda.kulib.kyoto-u.ac.jp/item/rb00000247?page=57</v>
      </c>
    </row>
    <row r="47" spans="1:3" x14ac:dyDescent="0.4">
      <c r="A47" s="2" t="s">
        <v>42</v>
      </c>
      <c r="B47" s="3">
        <v>62</v>
      </c>
      <c r="C47" s="2" t="str">
        <f>HYPERLINK("https://rmda.kulib.kyoto-u.ac.jp/item/rb00000247?page=62")</f>
        <v>https://rmda.kulib.kyoto-u.ac.jp/item/rb00000247?page=62</v>
      </c>
    </row>
    <row r="48" spans="1:3" x14ac:dyDescent="0.4">
      <c r="A48" s="1" t="s">
        <v>43</v>
      </c>
      <c r="B48" s="3">
        <v>64</v>
      </c>
      <c r="C48" s="2" t="str">
        <f>HYPERLINK("https://rmda.kulib.kyoto-u.ac.jp/item/rb00000247?page=64")</f>
        <v>https://rmda.kulib.kyoto-u.ac.jp/item/rb00000247?page=64</v>
      </c>
    </row>
    <row r="49" spans="1:3" x14ac:dyDescent="0.4">
      <c r="A49" s="2" t="s">
        <v>44</v>
      </c>
      <c r="B49" s="3">
        <v>64</v>
      </c>
      <c r="C49" s="2" t="str">
        <f>HYPERLINK("https://rmda.kulib.kyoto-u.ac.jp/item/rb00000247?page=64")</f>
        <v>https://rmda.kulib.kyoto-u.ac.jp/item/rb00000247?page=64</v>
      </c>
    </row>
    <row r="50" spans="1:3" x14ac:dyDescent="0.4">
      <c r="A50" s="2" t="s">
        <v>45</v>
      </c>
      <c r="B50" s="3">
        <v>64</v>
      </c>
      <c r="C50" s="2" t="str">
        <f>HYPERLINK("https://rmda.kulib.kyoto-u.ac.jp/item/rb00000247?page=64")</f>
        <v>https://rmda.kulib.kyoto-u.ac.jp/item/rb00000247?page=64</v>
      </c>
    </row>
    <row r="51" spans="1:3" x14ac:dyDescent="0.4">
      <c r="A51" s="2" t="s">
        <v>42</v>
      </c>
      <c r="B51" s="3">
        <v>69</v>
      </c>
      <c r="C51" s="2" t="str">
        <f>HYPERLINK("https://rmda.kulib.kyoto-u.ac.jp/item/rb00000247?page=69")</f>
        <v>https://rmda.kulib.kyoto-u.ac.jp/item/rb00000247?page=69</v>
      </c>
    </row>
    <row r="52" spans="1:3" x14ac:dyDescent="0.4">
      <c r="A52" s="1" t="s">
        <v>46</v>
      </c>
      <c r="B52" s="3">
        <v>70</v>
      </c>
      <c r="C52" s="2" t="str">
        <f>HYPERLINK("https://rmda.kulib.kyoto-u.ac.jp/item/rb00000247?page=70")</f>
        <v>https://rmda.kulib.kyoto-u.ac.jp/item/rb00000247?page=70</v>
      </c>
    </row>
    <row r="53" spans="1:3" x14ac:dyDescent="0.4">
      <c r="A53" s="2" t="s">
        <v>47</v>
      </c>
      <c r="B53" s="3">
        <v>71</v>
      </c>
      <c r="C53" s="2" t="str">
        <f>HYPERLINK("https://rmda.kulib.kyoto-u.ac.jp/item/rb00000247?page=71")</f>
        <v>https://rmda.kulib.kyoto-u.ac.jp/item/rb00000247?page=71</v>
      </c>
    </row>
    <row r="54" spans="1:3" x14ac:dyDescent="0.4">
      <c r="A54" s="2" t="s">
        <v>48</v>
      </c>
      <c r="B54" s="3">
        <v>71</v>
      </c>
      <c r="C54" s="2" t="str">
        <f>HYPERLINK("https://rmda.kulib.kyoto-u.ac.jp/item/rb00000247?page=71")</f>
        <v>https://rmda.kulib.kyoto-u.ac.jp/item/rb00000247?page=71</v>
      </c>
    </row>
    <row r="55" spans="1:3" x14ac:dyDescent="0.4">
      <c r="A55" s="2" t="s">
        <v>42</v>
      </c>
      <c r="B55" s="3">
        <v>80</v>
      </c>
      <c r="C55" s="2" t="str">
        <f>HYPERLINK("https://rmda.kulib.kyoto-u.ac.jp/item/rb00000247?page=80")</f>
        <v>https://rmda.kulib.kyoto-u.ac.jp/item/rb00000247?page=80</v>
      </c>
    </row>
    <row r="56" spans="1:3" x14ac:dyDescent="0.4">
      <c r="A56" s="1" t="s">
        <v>49</v>
      </c>
      <c r="B56" s="3">
        <v>84</v>
      </c>
      <c r="C56" s="2" t="str">
        <f>HYPERLINK("https://rmda.kulib.kyoto-u.ac.jp/item/rb00000247?page=84")</f>
        <v>https://rmda.kulib.kyoto-u.ac.jp/item/rb00000247?page=84</v>
      </c>
    </row>
    <row r="57" spans="1:3" x14ac:dyDescent="0.4">
      <c r="A57" s="2" t="s">
        <v>50</v>
      </c>
      <c r="B57" s="3">
        <v>85</v>
      </c>
      <c r="C57" s="2" t="str">
        <f>HYPERLINK("https://rmda.kulib.kyoto-u.ac.jp/item/rb00000247?page=85")</f>
        <v>https://rmda.kulib.kyoto-u.ac.jp/item/rb00000247?page=85</v>
      </c>
    </row>
    <row r="58" spans="1:3" x14ac:dyDescent="0.4">
      <c r="A58" s="2" t="s">
        <v>51</v>
      </c>
      <c r="B58" s="3">
        <v>85</v>
      </c>
      <c r="C58" s="2" t="str">
        <f>HYPERLINK("https://rmda.kulib.kyoto-u.ac.jp/item/rb00000247?page=85")</f>
        <v>https://rmda.kulib.kyoto-u.ac.jp/item/rb00000247?page=85</v>
      </c>
    </row>
    <row r="59" spans="1:3" x14ac:dyDescent="0.4">
      <c r="A59" s="2" t="s">
        <v>42</v>
      </c>
      <c r="B59" s="3">
        <v>90</v>
      </c>
      <c r="C59" s="2" t="str">
        <f>HYPERLINK("https://rmda.kulib.kyoto-u.ac.jp/item/rb00000247?page=90")</f>
        <v>https://rmda.kulib.kyoto-u.ac.jp/item/rb00000247?page=90</v>
      </c>
    </row>
    <row r="60" spans="1:3" x14ac:dyDescent="0.4">
      <c r="A60" s="1" t="s">
        <v>52</v>
      </c>
      <c r="B60" s="3">
        <v>93</v>
      </c>
      <c r="C60" s="2" t="str">
        <f>HYPERLINK("https://rmda.kulib.kyoto-u.ac.jp/item/rb00000247?page=93")</f>
        <v>https://rmda.kulib.kyoto-u.ac.jp/item/rb00000247?page=93</v>
      </c>
    </row>
    <row r="61" spans="1:3" x14ac:dyDescent="0.4">
      <c r="A61" s="2" t="s">
        <v>53</v>
      </c>
      <c r="B61" s="3">
        <v>93</v>
      </c>
      <c r="C61" s="2" t="str">
        <f>HYPERLINK("https://rmda.kulib.kyoto-u.ac.jp/item/rb00000247?page=93")</f>
        <v>https://rmda.kulib.kyoto-u.ac.jp/item/rb00000247?page=93</v>
      </c>
    </row>
    <row r="62" spans="1:3" x14ac:dyDescent="0.4">
      <c r="A62" s="2" t="s">
        <v>54</v>
      </c>
      <c r="B62" s="3">
        <v>93</v>
      </c>
      <c r="C62" s="2" t="str">
        <f>HYPERLINK("https://rmda.kulib.kyoto-u.ac.jp/item/rb00000247?page=93")</f>
        <v>https://rmda.kulib.kyoto-u.ac.jp/item/rb00000247?page=93</v>
      </c>
    </row>
    <row r="63" spans="1:3" x14ac:dyDescent="0.4">
      <c r="A63" s="2" t="s">
        <v>55</v>
      </c>
      <c r="B63" s="3">
        <v>97</v>
      </c>
      <c r="C63" s="2" t="str">
        <f>HYPERLINK("https://rmda.kulib.kyoto-u.ac.jp/item/rb00000247?page=97")</f>
        <v>https://rmda.kulib.kyoto-u.ac.jp/item/rb00000247?page=97</v>
      </c>
    </row>
    <row r="64" spans="1:3" x14ac:dyDescent="0.4">
      <c r="A64" s="1" t="s">
        <v>56</v>
      </c>
      <c r="B64" s="3">
        <v>98</v>
      </c>
      <c r="C64" s="2" t="str">
        <f>HYPERLINK("https://rmda.kulib.kyoto-u.ac.jp/item/rb00000247?page=98")</f>
        <v>https://rmda.kulib.kyoto-u.ac.jp/item/rb00000247?page=98</v>
      </c>
    </row>
    <row r="65" spans="1:3" x14ac:dyDescent="0.4">
      <c r="A65" s="2" t="s">
        <v>57</v>
      </c>
      <c r="B65" s="3">
        <v>99</v>
      </c>
      <c r="C65" s="2" t="str">
        <f>HYPERLINK("https://rmda.kulib.kyoto-u.ac.jp/item/rb00000247?page=99")</f>
        <v>https://rmda.kulib.kyoto-u.ac.jp/item/rb00000247?page=99</v>
      </c>
    </row>
    <row r="66" spans="1:3" x14ac:dyDescent="0.4">
      <c r="A66" s="2" t="s">
        <v>58</v>
      </c>
      <c r="B66" s="3">
        <v>99</v>
      </c>
      <c r="C66" s="2" t="str">
        <f>HYPERLINK("https://rmda.kulib.kyoto-u.ac.jp/item/rb00000247?page=99")</f>
        <v>https://rmda.kulib.kyoto-u.ac.jp/item/rb00000247?page=99</v>
      </c>
    </row>
    <row r="67" spans="1:3" x14ac:dyDescent="0.4">
      <c r="A67" s="2" t="s">
        <v>55</v>
      </c>
      <c r="B67" s="3">
        <v>104</v>
      </c>
      <c r="C67" s="2" t="str">
        <f>HYPERLINK("https://rmda.kulib.kyoto-u.ac.jp/item/rb00000247?page=104")</f>
        <v>https://rmda.kulib.kyoto-u.ac.jp/item/rb00000247?page=104</v>
      </c>
    </row>
    <row r="68" spans="1:3" x14ac:dyDescent="0.4">
      <c r="A68" s="1" t="s">
        <v>59</v>
      </c>
      <c r="B68" s="3">
        <v>109</v>
      </c>
      <c r="C68" s="2" t="str">
        <f>HYPERLINK("https://rmda.kulib.kyoto-u.ac.jp/item/rb00000247?page=109")</f>
        <v>https://rmda.kulib.kyoto-u.ac.jp/item/rb00000247?page=109</v>
      </c>
    </row>
    <row r="69" spans="1:3" x14ac:dyDescent="0.4">
      <c r="A69" s="2" t="s">
        <v>60</v>
      </c>
      <c r="B69" s="3">
        <v>110</v>
      </c>
      <c r="C69" s="2" t="str">
        <f>HYPERLINK("https://rmda.kulib.kyoto-u.ac.jp/item/rb00000247?page=110")</f>
        <v>https://rmda.kulib.kyoto-u.ac.jp/item/rb00000247?page=110</v>
      </c>
    </row>
    <row r="70" spans="1:3" x14ac:dyDescent="0.4">
      <c r="A70" s="2" t="s">
        <v>61</v>
      </c>
      <c r="B70" s="3">
        <v>111</v>
      </c>
      <c r="C70" s="2" t="str">
        <f>HYPERLINK("https://rmda.kulib.kyoto-u.ac.jp/item/rb00000247?page=111")</f>
        <v>https://rmda.kulib.kyoto-u.ac.jp/item/rb00000247?page=111</v>
      </c>
    </row>
    <row r="71" spans="1:3" x14ac:dyDescent="0.4">
      <c r="A71" s="2" t="s">
        <v>55</v>
      </c>
      <c r="B71" s="3">
        <v>123</v>
      </c>
      <c r="C71" s="2" t="str">
        <f>HYPERLINK("https://rmda.kulib.kyoto-u.ac.jp/item/rb00000247?page=123")</f>
        <v>https://rmda.kulib.kyoto-u.ac.jp/item/rb00000247?page=123</v>
      </c>
    </row>
    <row r="72" spans="1:3" x14ac:dyDescent="0.4">
      <c r="A72" s="1" t="s">
        <v>62</v>
      </c>
      <c r="B72" s="3">
        <v>125</v>
      </c>
      <c r="C72" s="2" t="str">
        <f>HYPERLINK("https://rmda.kulib.kyoto-u.ac.jp/item/rb00000247?page=125")</f>
        <v>https://rmda.kulib.kyoto-u.ac.jp/item/rb00000247?page=125</v>
      </c>
    </row>
    <row r="73" spans="1:3" x14ac:dyDescent="0.4">
      <c r="A73" s="2" t="s">
        <v>63</v>
      </c>
      <c r="B73" s="3">
        <v>126</v>
      </c>
      <c r="C73" s="2" t="str">
        <f>HYPERLINK("https://rmda.kulib.kyoto-u.ac.jp/item/rb00000247?page=126")</f>
        <v>https://rmda.kulib.kyoto-u.ac.jp/item/rb00000247?page=126</v>
      </c>
    </row>
    <row r="74" spans="1:3" x14ac:dyDescent="0.4">
      <c r="A74" s="2" t="s">
        <v>64</v>
      </c>
      <c r="B74" s="3">
        <v>126</v>
      </c>
      <c r="C74" s="2" t="str">
        <f>HYPERLINK("https://rmda.kulib.kyoto-u.ac.jp/item/rb00000247?page=126")</f>
        <v>https://rmda.kulib.kyoto-u.ac.jp/item/rb00000247?page=126</v>
      </c>
    </row>
    <row r="75" spans="1:3" x14ac:dyDescent="0.4">
      <c r="A75" s="2" t="s">
        <v>55</v>
      </c>
      <c r="B75" s="3">
        <v>131</v>
      </c>
      <c r="C75" s="2" t="str">
        <f>HYPERLINK("https://rmda.kulib.kyoto-u.ac.jp/item/rb00000247?page=131")</f>
        <v>https://rmda.kulib.kyoto-u.ac.jp/item/rb00000247?page=131</v>
      </c>
    </row>
    <row r="76" spans="1:3" x14ac:dyDescent="0.4">
      <c r="A76" s="1" t="s">
        <v>65</v>
      </c>
      <c r="B76" s="3">
        <v>133</v>
      </c>
      <c r="C76" s="2" t="str">
        <f>HYPERLINK("https://rmda.kulib.kyoto-u.ac.jp/item/rb00000247?page=133")</f>
        <v>https://rmda.kulib.kyoto-u.ac.jp/item/rb00000247?page=133</v>
      </c>
    </row>
    <row r="77" spans="1:3" x14ac:dyDescent="0.4">
      <c r="A77" s="2" t="s">
        <v>66</v>
      </c>
      <c r="B77" s="3">
        <v>134</v>
      </c>
      <c r="C77" s="2" t="str">
        <f>HYPERLINK("https://rmda.kulib.kyoto-u.ac.jp/item/rb00000247?page=134")</f>
        <v>https://rmda.kulib.kyoto-u.ac.jp/item/rb00000247?page=134</v>
      </c>
    </row>
    <row r="78" spans="1:3" x14ac:dyDescent="0.4">
      <c r="A78" s="2" t="s">
        <v>67</v>
      </c>
      <c r="B78" s="3">
        <v>134</v>
      </c>
      <c r="C78" s="2" t="str">
        <f>HYPERLINK("https://rmda.kulib.kyoto-u.ac.jp/item/rb00000247?page=134")</f>
        <v>https://rmda.kulib.kyoto-u.ac.jp/item/rb00000247?page=134</v>
      </c>
    </row>
    <row r="79" spans="1:3" x14ac:dyDescent="0.4">
      <c r="A79" s="2" t="s">
        <v>55</v>
      </c>
      <c r="B79" s="3">
        <v>138</v>
      </c>
      <c r="C79" s="2" t="str">
        <f>HYPERLINK("https://rmda.kulib.kyoto-u.ac.jp/item/rb00000247?page=138")</f>
        <v>https://rmda.kulib.kyoto-u.ac.jp/item/rb00000247?page=138</v>
      </c>
    </row>
    <row r="80" spans="1:3" x14ac:dyDescent="0.4">
      <c r="A80" s="1" t="s">
        <v>68</v>
      </c>
      <c r="B80" s="3">
        <v>139</v>
      </c>
      <c r="C80" s="2" t="str">
        <f>HYPERLINK("https://rmda.kulib.kyoto-u.ac.jp/item/rb00000247?page=139")</f>
        <v>https://rmda.kulib.kyoto-u.ac.jp/item/rb00000247?page=139</v>
      </c>
    </row>
    <row r="81" spans="1:3" x14ac:dyDescent="0.4">
      <c r="A81" s="2" t="s">
        <v>69</v>
      </c>
      <c r="B81" s="3">
        <v>140</v>
      </c>
      <c r="C81" s="2" t="str">
        <f>HYPERLINK("https://rmda.kulib.kyoto-u.ac.jp/item/rb00000247?page=140")</f>
        <v>https://rmda.kulib.kyoto-u.ac.jp/item/rb00000247?page=140</v>
      </c>
    </row>
    <row r="82" spans="1:3" x14ac:dyDescent="0.4">
      <c r="A82" s="2" t="s">
        <v>70</v>
      </c>
      <c r="B82" s="3">
        <v>140</v>
      </c>
      <c r="C82" s="2" t="str">
        <f>HYPERLINK("https://rmda.kulib.kyoto-u.ac.jp/item/rb00000247?page=140")</f>
        <v>https://rmda.kulib.kyoto-u.ac.jp/item/rb00000247?page=140</v>
      </c>
    </row>
    <row r="83" spans="1:3" x14ac:dyDescent="0.4">
      <c r="A83" s="2" t="s">
        <v>55</v>
      </c>
      <c r="B83" s="3">
        <v>147</v>
      </c>
      <c r="C83" s="2" t="str">
        <f>HYPERLINK("https://rmda.kulib.kyoto-u.ac.jp/item/rb00000247?page=147")</f>
        <v>https://rmda.kulib.kyoto-u.ac.jp/item/rb00000247?page=147</v>
      </c>
    </row>
    <row r="84" spans="1:3" x14ac:dyDescent="0.4">
      <c r="A84" s="1" t="s">
        <v>71</v>
      </c>
      <c r="B84" s="3">
        <v>149</v>
      </c>
      <c r="C84" s="2" t="str">
        <f>HYPERLINK("https://rmda.kulib.kyoto-u.ac.jp/item/rb00000247?page=149")</f>
        <v>https://rmda.kulib.kyoto-u.ac.jp/item/rb00000247?page=149</v>
      </c>
    </row>
    <row r="85" spans="1:3" x14ac:dyDescent="0.4">
      <c r="A85" s="2" t="s">
        <v>72</v>
      </c>
      <c r="B85" s="3">
        <v>149</v>
      </c>
      <c r="C85" s="2" t="str">
        <f>HYPERLINK("https://rmda.kulib.kyoto-u.ac.jp/item/rb00000247?page=149")</f>
        <v>https://rmda.kulib.kyoto-u.ac.jp/item/rb00000247?page=149</v>
      </c>
    </row>
    <row r="86" spans="1:3" x14ac:dyDescent="0.4">
      <c r="A86" s="2" t="s">
        <v>73</v>
      </c>
      <c r="B86" s="3">
        <v>150</v>
      </c>
      <c r="C86" s="2" t="str">
        <f>HYPERLINK("https://rmda.kulib.kyoto-u.ac.jp/item/rb00000247?page=150")</f>
        <v>https://rmda.kulib.kyoto-u.ac.jp/item/rb00000247?page=150</v>
      </c>
    </row>
    <row r="87" spans="1:3" x14ac:dyDescent="0.4">
      <c r="A87" s="2" t="s">
        <v>55</v>
      </c>
      <c r="B87" s="3">
        <v>160</v>
      </c>
      <c r="C87" s="2" t="str">
        <f>HYPERLINK("https://rmda.kulib.kyoto-u.ac.jp/item/rb00000247?page=160")</f>
        <v>https://rmda.kulib.kyoto-u.ac.jp/item/rb00000247?page=160</v>
      </c>
    </row>
    <row r="88" spans="1:3" x14ac:dyDescent="0.4">
      <c r="A88" s="1" t="s">
        <v>74</v>
      </c>
      <c r="B88" s="3">
        <v>163</v>
      </c>
      <c r="C88" s="2" t="str">
        <f>HYPERLINK("https://rmda.kulib.kyoto-u.ac.jp/item/rb00000247?page=163")</f>
        <v>https://rmda.kulib.kyoto-u.ac.jp/item/rb00000247?page=163</v>
      </c>
    </row>
    <row r="89" spans="1:3" x14ac:dyDescent="0.4">
      <c r="A89" s="2" t="s">
        <v>75</v>
      </c>
      <c r="B89" s="3">
        <v>164</v>
      </c>
      <c r="C89" s="2" t="str">
        <f>HYPERLINK("https://rmda.kulib.kyoto-u.ac.jp/item/rb00000247?page=164")</f>
        <v>https://rmda.kulib.kyoto-u.ac.jp/item/rb00000247?page=164</v>
      </c>
    </row>
    <row r="90" spans="1:3" x14ac:dyDescent="0.4">
      <c r="A90" s="2" t="s">
        <v>76</v>
      </c>
      <c r="B90" s="3">
        <v>164</v>
      </c>
      <c r="C90" s="2" t="str">
        <f>HYPERLINK("https://rmda.kulib.kyoto-u.ac.jp/item/rb00000247?page=164")</f>
        <v>https://rmda.kulib.kyoto-u.ac.jp/item/rb00000247?page=164</v>
      </c>
    </row>
    <row r="91" spans="1:3" x14ac:dyDescent="0.4">
      <c r="A91" s="2" t="s">
        <v>55</v>
      </c>
      <c r="B91" s="3">
        <v>169</v>
      </c>
      <c r="C91" s="2" t="str">
        <f>HYPERLINK("https://rmda.kulib.kyoto-u.ac.jp/item/rb00000247?page=169")</f>
        <v>https://rmda.kulib.kyoto-u.ac.jp/item/rb00000247?page=169</v>
      </c>
    </row>
    <row r="92" spans="1:3" x14ac:dyDescent="0.4">
      <c r="A92" s="1" t="s">
        <v>77</v>
      </c>
      <c r="B92" s="3">
        <v>171</v>
      </c>
      <c r="C92" s="2" t="str">
        <f>HYPERLINK("https://rmda.kulib.kyoto-u.ac.jp/item/rb00000247?page=171")</f>
        <v>https://rmda.kulib.kyoto-u.ac.jp/item/rb00000247?page=171</v>
      </c>
    </row>
    <row r="93" spans="1:3" x14ac:dyDescent="0.4">
      <c r="A93" s="2" t="s">
        <v>78</v>
      </c>
      <c r="B93" s="3">
        <v>171</v>
      </c>
      <c r="C93" s="2" t="str">
        <f>HYPERLINK("https://rmda.kulib.kyoto-u.ac.jp/item/rb00000247?page=171")</f>
        <v>https://rmda.kulib.kyoto-u.ac.jp/item/rb00000247?page=171</v>
      </c>
    </row>
    <row r="94" spans="1:3" x14ac:dyDescent="0.4">
      <c r="A94" s="2" t="s">
        <v>79</v>
      </c>
      <c r="B94" s="3">
        <v>171</v>
      </c>
      <c r="C94" s="2" t="str">
        <f>HYPERLINK("https://rmda.kulib.kyoto-u.ac.jp/item/rb00000247?page=171")</f>
        <v>https://rmda.kulib.kyoto-u.ac.jp/item/rb00000247?page=171</v>
      </c>
    </row>
    <row r="95" spans="1:3" x14ac:dyDescent="0.4">
      <c r="A95" s="1" t="s">
        <v>80</v>
      </c>
      <c r="B95" s="3">
        <v>177</v>
      </c>
      <c r="C95" s="2" t="str">
        <f>HYPERLINK("https://rmda.kulib.kyoto-u.ac.jp/item/rb00000247?page=177")</f>
        <v>https://rmda.kulib.kyoto-u.ac.jp/item/rb00000247?page=177</v>
      </c>
    </row>
    <row r="96" spans="1:3" x14ac:dyDescent="0.4">
      <c r="A96" s="2" t="s">
        <v>81</v>
      </c>
      <c r="B96" s="3">
        <v>177</v>
      </c>
      <c r="C96" s="2" t="str">
        <f>HYPERLINK("https://rmda.kulib.kyoto-u.ac.jp/item/rb00000247?page=177")</f>
        <v>https://rmda.kulib.kyoto-u.ac.jp/item/rb00000247?page=177</v>
      </c>
    </row>
    <row r="97" spans="1:3" x14ac:dyDescent="0.4">
      <c r="A97" s="2" t="s">
        <v>82</v>
      </c>
      <c r="B97" s="3">
        <v>177</v>
      </c>
      <c r="C97" s="2" t="str">
        <f>HYPERLINK("https://rmda.kulib.kyoto-u.ac.jp/item/rb00000247?page=177")</f>
        <v>https://rmda.kulib.kyoto-u.ac.jp/item/rb00000247?page=177</v>
      </c>
    </row>
    <row r="98" spans="1:3" x14ac:dyDescent="0.4">
      <c r="A98" s="4" t="s">
        <v>83</v>
      </c>
      <c r="B98" s="3">
        <v>184</v>
      </c>
      <c r="C98" s="2" t="str">
        <f>HYPERLINK("https://rmda.kulib.kyoto-u.ac.jp/item/rb00000247?page=184")</f>
        <v>https://rmda.kulib.kyoto-u.ac.jp/item/rb00000247?page=184</v>
      </c>
    </row>
    <row r="99" spans="1:3" x14ac:dyDescent="0.4">
      <c r="A99" s="1" t="s">
        <v>84</v>
      </c>
      <c r="B99" s="3">
        <v>184</v>
      </c>
      <c r="C99" s="2" t="str">
        <f>HYPERLINK("https://rmda.kulib.kyoto-u.ac.jp/item/rb00000247?page=184")</f>
        <v>https://rmda.kulib.kyoto-u.ac.jp/item/rb00000247?page=184</v>
      </c>
    </row>
    <row r="100" spans="1:3" x14ac:dyDescent="0.4">
      <c r="A100" s="2" t="s">
        <v>85</v>
      </c>
      <c r="B100" s="3">
        <v>185</v>
      </c>
      <c r="C100" s="2" t="str">
        <f>HYPERLINK("https://rmda.kulib.kyoto-u.ac.jp/item/rb00000247?page=185")</f>
        <v>https://rmda.kulib.kyoto-u.ac.jp/item/rb00000247?page=185</v>
      </c>
    </row>
    <row r="101" spans="1:3" x14ac:dyDescent="0.4">
      <c r="A101" s="2" t="s">
        <v>86</v>
      </c>
      <c r="B101" s="3">
        <v>187</v>
      </c>
      <c r="C101" s="2" t="str">
        <f>HYPERLINK("https://rmda.kulib.kyoto-u.ac.jp/item/rb00000247?page=187")</f>
        <v>https://rmda.kulib.kyoto-u.ac.jp/item/rb00000247?page=187</v>
      </c>
    </row>
    <row r="102" spans="1:3" x14ac:dyDescent="0.4">
      <c r="A102" s="2" t="s">
        <v>87</v>
      </c>
      <c r="B102" s="3">
        <v>188</v>
      </c>
      <c r="C102" s="2" t="str">
        <f>HYPERLINK("https://rmda.kulib.kyoto-u.ac.jp/item/rb00000247?page=188")</f>
        <v>https://rmda.kulib.kyoto-u.ac.jp/item/rb00000247?page=188</v>
      </c>
    </row>
    <row r="103" spans="1:3" x14ac:dyDescent="0.4">
      <c r="A103" s="2" t="s">
        <v>88</v>
      </c>
      <c r="B103" s="3">
        <v>190</v>
      </c>
      <c r="C103" s="2" t="str">
        <f>HYPERLINK("https://rmda.kulib.kyoto-u.ac.jp/item/rb00000247?page=190")</f>
        <v>https://rmda.kulib.kyoto-u.ac.jp/item/rb00000247?page=190</v>
      </c>
    </row>
    <row r="104" spans="1:3" x14ac:dyDescent="0.4">
      <c r="A104" s="2" t="s">
        <v>89</v>
      </c>
      <c r="B104" s="3">
        <v>190</v>
      </c>
      <c r="C104" s="2" t="str">
        <f>HYPERLINK("https://rmda.kulib.kyoto-u.ac.jp/item/rb00000247?page=190")</f>
        <v>https://rmda.kulib.kyoto-u.ac.jp/item/rb00000247?page=190</v>
      </c>
    </row>
    <row r="105" spans="1:3" x14ac:dyDescent="0.4">
      <c r="A105" s="2" t="s">
        <v>90</v>
      </c>
      <c r="B105" s="3">
        <v>191</v>
      </c>
      <c r="C105" s="2" t="str">
        <f>HYPERLINK("https://rmda.kulib.kyoto-u.ac.jp/item/rb00000247?page=191")</f>
        <v>https://rmda.kulib.kyoto-u.ac.jp/item/rb00000247?page=191</v>
      </c>
    </row>
    <row r="106" spans="1:3" x14ac:dyDescent="0.4">
      <c r="A106" s="2" t="s">
        <v>91</v>
      </c>
      <c r="B106" s="3">
        <v>192</v>
      </c>
      <c r="C106" s="2" t="str">
        <f>HYPERLINK("https://rmda.kulib.kyoto-u.ac.jp/item/rb00000247?page=192")</f>
        <v>https://rmda.kulib.kyoto-u.ac.jp/item/rb00000247?page=192</v>
      </c>
    </row>
    <row r="107" spans="1:3" x14ac:dyDescent="0.4">
      <c r="A107" s="2" t="s">
        <v>92</v>
      </c>
      <c r="B107" s="3">
        <v>193</v>
      </c>
      <c r="C107" s="2" t="str">
        <f>HYPERLINK("https://rmda.kulib.kyoto-u.ac.jp/item/rb00000247?page=193")</f>
        <v>https://rmda.kulib.kyoto-u.ac.jp/item/rb00000247?page=193</v>
      </c>
    </row>
    <row r="108" spans="1:3" x14ac:dyDescent="0.4">
      <c r="A108" s="2" t="s">
        <v>93</v>
      </c>
      <c r="B108" s="3">
        <v>193</v>
      </c>
      <c r="C108" s="2" t="str">
        <f>HYPERLINK("https://rmda.kulib.kyoto-u.ac.jp/item/rb00000247?page=193")</f>
        <v>https://rmda.kulib.kyoto-u.ac.jp/item/rb00000247?page=193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2024-11-17T12:33:51Z</dcterms:created>
  <dcterms:modified xsi:type="dcterms:W3CDTF">2024-11-17T13:11:16Z</dcterms:modified>
</cp:coreProperties>
</file>