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esktop\岡本一抱web\"/>
    </mc:Choice>
  </mc:AlternateContent>
  <xr:revisionPtr revIDLastSave="0" documentId="13_ncr:1_{6DEF220E-3D9F-43BA-9AE3-7646DE744B1E}" xr6:coauthVersionLast="47" xr6:coauthVersionMax="47" xr10:uidLastSave="{00000000-0000-0000-0000-000000000000}"/>
  <bookViews>
    <workbookView xWindow="-120" yWindow="-120" windowWidth="29040" windowHeight="15840" xr2:uid="{016F651B-AB18-4139-8BCC-C44EFC193D9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3" i="1" l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</calcChain>
</file>

<file path=xl/sharedStrings.xml><?xml version="1.0" encoding="utf-8"?>
<sst xmlns="http://schemas.openxmlformats.org/spreadsheetml/2006/main" count="151" uniqueCount="148">
  <si>
    <t>　岡本一抱</t>
  </si>
  <si>
    <t>　宝暦五刊（1755）</t>
  </si>
  <si>
    <t>　東北大狩野</t>
  </si>
  <si>
    <t>国書データベース</t>
  </si>
  <si>
    <t>巻数　６巻</t>
  </si>
  <si>
    <t>真中風証</t>
  </si>
  <si>
    <t>類中風証</t>
  </si>
  <si>
    <t>中寒</t>
  </si>
  <si>
    <t>瘟疫</t>
  </si>
  <si>
    <t>中暑</t>
  </si>
  <si>
    <t>中湿</t>
  </si>
  <si>
    <t>火証</t>
  </si>
  <si>
    <t>内傷</t>
  </si>
  <si>
    <t>飲食</t>
  </si>
  <si>
    <t>欝証</t>
  </si>
  <si>
    <t>痰飲</t>
  </si>
  <si>
    <t>咳嗽</t>
  </si>
  <si>
    <t>瘧疾</t>
  </si>
  <si>
    <t>痢疾</t>
  </si>
  <si>
    <t>泄瀉</t>
  </si>
  <si>
    <t>霍乱</t>
  </si>
  <si>
    <t>嘔吐</t>
  </si>
  <si>
    <t>翻胃</t>
  </si>
  <si>
    <t>呃逆</t>
  </si>
  <si>
    <t>噯気</t>
  </si>
  <si>
    <t>呑酸</t>
  </si>
  <si>
    <t>𩞄雑（嘈雑）</t>
  </si>
  <si>
    <t>諸気</t>
  </si>
  <si>
    <t>青筋</t>
  </si>
  <si>
    <t>痞満</t>
  </si>
  <si>
    <t>鼓脹</t>
  </si>
  <si>
    <t>水腫</t>
  </si>
  <si>
    <t>積聚</t>
  </si>
  <si>
    <t>五疸</t>
  </si>
  <si>
    <t>痼冷</t>
  </si>
  <si>
    <t>斑疹</t>
  </si>
  <si>
    <t>発熱</t>
  </si>
  <si>
    <t>補益</t>
  </si>
  <si>
    <t>虚労</t>
  </si>
  <si>
    <t>失血</t>
  </si>
  <si>
    <t>悪熱</t>
  </si>
  <si>
    <t>悪寒</t>
  </si>
  <si>
    <t>汗証</t>
  </si>
  <si>
    <t>眩暈</t>
  </si>
  <si>
    <t>麻木</t>
  </si>
  <si>
    <t>癲狂</t>
  </si>
  <si>
    <t>癇証</t>
  </si>
  <si>
    <t>健忘</t>
  </si>
  <si>
    <t>怔忡</t>
  </si>
  <si>
    <t>驚悸</t>
  </si>
  <si>
    <t>虚煩</t>
  </si>
  <si>
    <t>不寐</t>
  </si>
  <si>
    <t>邪祟</t>
  </si>
  <si>
    <t>厥証</t>
  </si>
  <si>
    <t>濁証</t>
  </si>
  <si>
    <t>遺精</t>
  </si>
  <si>
    <t>淋証</t>
  </si>
  <si>
    <t>関格</t>
  </si>
  <si>
    <t>遺溺</t>
  </si>
  <si>
    <t>小便閉</t>
  </si>
  <si>
    <t>大便閉</t>
  </si>
  <si>
    <t>大小便閉</t>
  </si>
  <si>
    <t>痔漏</t>
  </si>
  <si>
    <t>懸癰</t>
  </si>
  <si>
    <t>体気</t>
  </si>
  <si>
    <t>脱肛</t>
  </si>
  <si>
    <t>諸蟲</t>
  </si>
  <si>
    <t>頭痛</t>
  </si>
  <si>
    <t>鬚髪</t>
  </si>
  <si>
    <t>面病</t>
  </si>
  <si>
    <t>耳病</t>
  </si>
  <si>
    <t>鼻病</t>
  </si>
  <si>
    <t>口舌</t>
  </si>
  <si>
    <t>牙歯</t>
  </si>
  <si>
    <t>眼目</t>
  </si>
  <si>
    <t>咽喉</t>
  </si>
  <si>
    <t>結核</t>
  </si>
  <si>
    <t>梅核気</t>
  </si>
  <si>
    <t>癭瘤</t>
  </si>
  <si>
    <t>肺癰</t>
  </si>
  <si>
    <t>肺痿</t>
  </si>
  <si>
    <t>心痛</t>
  </si>
  <si>
    <t>腹痛</t>
  </si>
  <si>
    <t>腰痛</t>
  </si>
  <si>
    <t>脇痛</t>
  </si>
  <si>
    <t>臂痛</t>
  </si>
  <si>
    <t>背痛</t>
  </si>
  <si>
    <t>痛風</t>
  </si>
  <si>
    <t>脚気</t>
  </si>
  <si>
    <t>㿗疝</t>
  </si>
  <si>
    <t>痿躄</t>
  </si>
  <si>
    <t>消渇</t>
  </si>
  <si>
    <t>痓病</t>
  </si>
  <si>
    <t>婦人科</t>
  </si>
  <si>
    <t>血崩</t>
  </si>
  <si>
    <t>求嗣</t>
  </si>
  <si>
    <t>妊娠</t>
  </si>
  <si>
    <t>https://kokusho.nijl.ac.jp/biblio/100382297/</t>
    <phoneticPr fontId="1"/>
  </si>
  <si>
    <r>
      <t>万病回春</t>
    </r>
    <r>
      <rPr>
        <b/>
        <sz val="11"/>
        <color theme="1"/>
        <rFont val="游ゴシック"/>
        <family val="3"/>
        <charset val="128"/>
        <scheme val="minor"/>
      </rPr>
      <t>脈法指南</t>
    </r>
    <phoneticPr fontId="1"/>
  </si>
  <si>
    <t>巻之二　標目</t>
    <rPh sb="4" eb="6">
      <t>ヒョウモク</t>
    </rPh>
    <phoneticPr fontId="1"/>
  </si>
  <si>
    <t>巻之二</t>
    <phoneticPr fontId="1"/>
  </si>
  <si>
    <t>回春首巻逆順之脈註</t>
    <rPh sb="0" eb="2">
      <t>カイシュン</t>
    </rPh>
    <rPh sb="2" eb="3">
      <t>クビ</t>
    </rPh>
    <rPh sb="3" eb="4">
      <t>マキ</t>
    </rPh>
    <rPh sb="4" eb="6">
      <t>ギャクジュン</t>
    </rPh>
    <rPh sb="6" eb="7">
      <t>ノ</t>
    </rPh>
    <rPh sb="7" eb="8">
      <t>ミャク</t>
    </rPh>
    <rPh sb="8" eb="9">
      <t>チュウ</t>
    </rPh>
    <phoneticPr fontId="1"/>
  </si>
  <si>
    <t>二十四脈之形状秘訣</t>
    <rPh sb="0" eb="3">
      <t>24</t>
    </rPh>
    <rPh sb="3" eb="4">
      <t>ミャク</t>
    </rPh>
    <rPh sb="4" eb="5">
      <t>ノ</t>
    </rPh>
    <rPh sb="5" eb="7">
      <t>ケイジョウ</t>
    </rPh>
    <rPh sb="7" eb="9">
      <t>ヒケツ</t>
    </rPh>
    <phoneticPr fontId="1"/>
  </si>
  <si>
    <t>傷寒　附傷風</t>
    <rPh sb="3" eb="4">
      <t>フ</t>
    </rPh>
    <rPh sb="4" eb="5">
      <t>キズ</t>
    </rPh>
    <rPh sb="5" eb="6">
      <t>カゼ</t>
    </rPh>
    <phoneticPr fontId="1"/>
  </si>
  <si>
    <t>臨産</t>
    <rPh sb="0" eb="1">
      <t>リン</t>
    </rPh>
    <rPh sb="1" eb="2">
      <t>サン</t>
    </rPh>
    <phoneticPr fontId="1"/>
  </si>
  <si>
    <t>産後</t>
    <rPh sb="0" eb="2">
      <t>サンゴ</t>
    </rPh>
    <phoneticPr fontId="1"/>
  </si>
  <si>
    <t>奥付</t>
    <rPh sb="0" eb="2">
      <t>オクヅケ</t>
    </rPh>
    <phoneticPr fontId="1"/>
  </si>
  <si>
    <t>序</t>
    <rPh sb="0" eb="1">
      <t>ジョ</t>
    </rPh>
    <phoneticPr fontId="1"/>
  </si>
  <si>
    <t>凡例</t>
    <rPh sb="0" eb="2">
      <t>ハンレイ</t>
    </rPh>
    <phoneticPr fontId="1"/>
  </si>
  <si>
    <t>標目</t>
    <rPh sb="0" eb="2">
      <t>ヒョウモク</t>
    </rPh>
    <phoneticPr fontId="1"/>
  </si>
  <si>
    <t>傷寒緊脈之弁　附悪寒</t>
    <rPh sb="2" eb="4">
      <t>キンミャク</t>
    </rPh>
    <rPh sb="4" eb="5">
      <t>ノ</t>
    </rPh>
    <rPh sb="5" eb="6">
      <t>ベン</t>
    </rPh>
    <rPh sb="7" eb="8">
      <t>フ</t>
    </rPh>
    <rPh sb="8" eb="10">
      <t>オカン</t>
    </rPh>
    <phoneticPr fontId="1"/>
  </si>
  <si>
    <t>喘急　附哮吼</t>
    <rPh sb="3" eb="4">
      <t>フ</t>
    </rPh>
    <phoneticPr fontId="1"/>
  </si>
  <si>
    <t>婦人生死脈訣</t>
    <rPh sb="2" eb="4">
      <t>セイシ</t>
    </rPh>
    <rPh sb="4" eb="5">
      <t>ミャク</t>
    </rPh>
    <rPh sb="5" eb="6">
      <t>ケツ</t>
    </rPh>
    <phoneticPr fontId="1"/>
  </si>
  <si>
    <t>人迎気口</t>
    <phoneticPr fontId="1"/>
  </si>
  <si>
    <t>三部　并　寸関尺脈位之図</t>
    <phoneticPr fontId="1"/>
  </si>
  <si>
    <t>三部之脈号　附通称別称弁</t>
    <rPh sb="2" eb="3">
      <t>ノ</t>
    </rPh>
    <phoneticPr fontId="1"/>
  </si>
  <si>
    <t>呼吸定息脈五動</t>
    <phoneticPr fontId="1"/>
  </si>
  <si>
    <t>五蔵部位</t>
    <phoneticPr fontId="1"/>
  </si>
  <si>
    <t>男女脈位</t>
    <phoneticPr fontId="1"/>
  </si>
  <si>
    <t>男女順逆</t>
    <phoneticPr fontId="1"/>
  </si>
  <si>
    <t>真蔵脈　附胃脈之弁</t>
    <phoneticPr fontId="1"/>
  </si>
  <si>
    <t>脈経二十四脈</t>
    <phoneticPr fontId="1"/>
  </si>
  <si>
    <t>診脈逆順</t>
    <phoneticPr fontId="1"/>
  </si>
  <si>
    <t>寺嶋治恒 校</t>
    <phoneticPr fontId="1"/>
  </si>
  <si>
    <t>浮</t>
  </si>
  <si>
    <t>芤</t>
  </si>
  <si>
    <t>実</t>
  </si>
  <si>
    <t>洪</t>
  </si>
  <si>
    <t>弦</t>
  </si>
  <si>
    <t>緊</t>
  </si>
  <si>
    <t>弱</t>
  </si>
  <si>
    <t>緩</t>
  </si>
  <si>
    <t>濡</t>
  </si>
  <si>
    <t>遅</t>
  </si>
  <si>
    <t>伏</t>
  </si>
  <si>
    <t>微</t>
  </si>
  <si>
    <t>濇</t>
  </si>
  <si>
    <t>促</t>
  </si>
  <si>
    <t>虚</t>
  </si>
  <si>
    <t>細</t>
  </si>
  <si>
    <t>動</t>
  </si>
  <si>
    <t>結</t>
  </si>
  <si>
    <t>代</t>
  </si>
  <si>
    <t>沈</t>
    <phoneticPr fontId="1"/>
  </si>
  <si>
    <t>滑</t>
    <phoneticPr fontId="1"/>
  </si>
  <si>
    <t>数</t>
    <rPh sb="0" eb="1">
      <t>カズ</t>
    </rPh>
    <phoneticPr fontId="1"/>
  </si>
  <si>
    <t>革</t>
    <rPh sb="0" eb="1">
      <t>カワ</t>
    </rPh>
    <phoneticPr fontId="1"/>
  </si>
  <si>
    <t>散</t>
    <rPh sb="0" eb="1">
      <t>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</si>
</sst>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1">
      <alignment vertical="center"/>
    </xf>
    <xf numFmtId="0" fontId="0" fillId="0" borderId="1" xfId="0" applyBorder="1">
      <alignment vertical="center"/>
    </xf>
    <xf numFmtId="0" fontId="2" fillId="0" borderId="1" xfId="1" applyBorder="1">
      <alignment vertical="center"/>
    </xf>
    <xf numFmtId="0" fontId="4" fillId="0" borderId="1" xfId="1" applyFont="1" applyBorder="1">
      <alignment vertical="center"/>
    </xf>
    <xf numFmtId="0" fontId="0" fillId="2" borderId="1" xfId="0" applyFill="1" applyBorder="1">
      <alignment vertical="center"/>
    </xf>
    <xf numFmtId="0" fontId="0" fillId="0" borderId="1" xfId="0" applyFill="1" applyBorder="1">
      <alignment vertical="center"/>
    </xf>
    <xf numFmtId="0" fontId="0" fillId="3" borderId="1" xfId="0" applyFill="1" applyBorder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kokusho.nijl.ac.jp/biblio/100382297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87B48-6D0E-4699-A2AD-B3EEF4ADEA26}">
  <dimension ref="A1:C187"/>
  <sheetViews>
    <sheetView tabSelected="1" zoomScale="205" zoomScaleNormal="205" workbookViewId="0">
      <selection activeCell="A2" sqref="A2"/>
    </sheetView>
  </sheetViews>
  <sheetFormatPr defaultRowHeight="18.75" x14ac:dyDescent="0.4"/>
  <cols>
    <col min="1" max="1" width="26.5" customWidth="1"/>
    <col min="2" max="2" width="6.125" customWidth="1"/>
    <col min="3" max="3" width="43" customWidth="1"/>
  </cols>
  <sheetData>
    <row r="1" spans="1:3" x14ac:dyDescent="0.4">
      <c r="A1" s="5" t="s">
        <v>98</v>
      </c>
      <c r="B1" s="2"/>
      <c r="C1" s="3" t="s">
        <v>97</v>
      </c>
    </row>
    <row r="2" spans="1:3" x14ac:dyDescent="0.4">
      <c r="A2" s="2" t="s">
        <v>107</v>
      </c>
      <c r="B2" s="4">
        <v>2</v>
      </c>
      <c r="C2" s="2" t="str">
        <f>HYPERLINK("https://kokusho.nijl.ac.jp/biblio/100382297/2")</f>
        <v>https://kokusho.nijl.ac.jp/biblio/100382297/2</v>
      </c>
    </row>
    <row r="3" spans="1:3" x14ac:dyDescent="0.4">
      <c r="A3" s="2" t="s">
        <v>107</v>
      </c>
      <c r="B3" s="4">
        <v>3</v>
      </c>
      <c r="C3" s="2" t="str">
        <f>HYPERLINK("https://kokusho.nijl.ac.jp/biblio/100382297/3")</f>
        <v>https://kokusho.nijl.ac.jp/biblio/100382297/3</v>
      </c>
    </row>
    <row r="4" spans="1:3" x14ac:dyDescent="0.4">
      <c r="A4" s="2" t="s">
        <v>108</v>
      </c>
      <c r="B4" s="4">
        <v>6</v>
      </c>
      <c r="C4" s="2" t="str">
        <f>HYPERLINK("https://kokusho.nijl.ac.jp/biblio/100382297/6")</f>
        <v>https://kokusho.nijl.ac.jp/biblio/100382297/6</v>
      </c>
    </row>
    <row r="5" spans="1:3" x14ac:dyDescent="0.4">
      <c r="A5" s="2" t="s">
        <v>109</v>
      </c>
      <c r="B5" s="4">
        <v>7</v>
      </c>
      <c r="C5" s="2" t="str">
        <f>HYPERLINK("https://kokusho.nijl.ac.jp/biblio/100382297/7")</f>
        <v>https://kokusho.nijl.ac.jp/biblio/100382297/7</v>
      </c>
    </row>
    <row r="6" spans="1:3" x14ac:dyDescent="0.4">
      <c r="A6" s="2" t="s">
        <v>113</v>
      </c>
      <c r="B6" s="2">
        <v>8</v>
      </c>
      <c r="C6" s="2" t="str">
        <f>HYPERLINK("https://kokusho.nijl.ac.jp/biblio/100382297/8")</f>
        <v>https://kokusho.nijl.ac.jp/biblio/100382297/8</v>
      </c>
    </row>
    <row r="7" spans="1:3" x14ac:dyDescent="0.4">
      <c r="A7" s="2" t="s">
        <v>114</v>
      </c>
      <c r="B7" s="2">
        <v>11</v>
      </c>
      <c r="C7" s="2" t="str">
        <f>HYPERLINK("https://kokusho.nijl.ac.jp/biblio/100382297/11")</f>
        <v>https://kokusho.nijl.ac.jp/biblio/100382297/11</v>
      </c>
    </row>
    <row r="8" spans="1:3" x14ac:dyDescent="0.4">
      <c r="A8" s="2" t="s">
        <v>115</v>
      </c>
      <c r="B8" s="2">
        <v>14</v>
      </c>
      <c r="C8" s="2" t="str">
        <f>HYPERLINK("https://kokusho.nijl.ac.jp/biblio/100382297/14")</f>
        <v>https://kokusho.nijl.ac.jp/biblio/100382297/14</v>
      </c>
    </row>
    <row r="9" spans="1:3" x14ac:dyDescent="0.4">
      <c r="A9" s="2" t="s">
        <v>116</v>
      </c>
      <c r="B9" s="2">
        <v>15</v>
      </c>
      <c r="C9" s="2" t="str">
        <f>HYPERLINK("https://kokusho.nijl.ac.jp/biblio/100382297/15")</f>
        <v>https://kokusho.nijl.ac.jp/biblio/100382297/15</v>
      </c>
    </row>
    <row r="10" spans="1:3" x14ac:dyDescent="0.4">
      <c r="A10" s="2" t="s">
        <v>117</v>
      </c>
      <c r="B10" s="2">
        <v>16</v>
      </c>
      <c r="C10" s="2" t="str">
        <f>HYPERLINK("https://kokusho.nijl.ac.jp/biblio/100382297/16")</f>
        <v>https://kokusho.nijl.ac.jp/biblio/100382297/16</v>
      </c>
    </row>
    <row r="11" spans="1:3" x14ac:dyDescent="0.4">
      <c r="A11" s="2" t="s">
        <v>118</v>
      </c>
      <c r="B11" s="2">
        <v>18</v>
      </c>
      <c r="C11" s="2" t="str">
        <f>HYPERLINK("https://kokusho.nijl.ac.jp/biblio/100382297/18")</f>
        <v>https://kokusho.nijl.ac.jp/biblio/100382297/18</v>
      </c>
    </row>
    <row r="12" spans="1:3" x14ac:dyDescent="0.4">
      <c r="A12" s="2" t="s">
        <v>119</v>
      </c>
      <c r="B12" s="2">
        <v>19</v>
      </c>
      <c r="C12" s="2" t="str">
        <f>HYPERLINK("https://kokusho.nijl.ac.jp/biblio/100382297/19")</f>
        <v>https://kokusho.nijl.ac.jp/biblio/100382297/19</v>
      </c>
    </row>
    <row r="13" spans="1:3" x14ac:dyDescent="0.4">
      <c r="A13" s="2" t="s">
        <v>120</v>
      </c>
      <c r="B13" s="2">
        <v>21</v>
      </c>
      <c r="C13" s="2" t="str">
        <f>HYPERLINK("https://kokusho.nijl.ac.jp/biblio/100382297/21")</f>
        <v>https://kokusho.nijl.ac.jp/biblio/100382297/21</v>
      </c>
    </row>
    <row r="14" spans="1:3" x14ac:dyDescent="0.4">
      <c r="A14" s="6" t="s">
        <v>121</v>
      </c>
      <c r="B14" s="2">
        <v>23</v>
      </c>
      <c r="C14" s="2" t="str">
        <f>HYPERLINK("https://kokusho.nijl.ac.jp/biblio/100382297/23")</f>
        <v>https://kokusho.nijl.ac.jp/biblio/100382297/23</v>
      </c>
    </row>
    <row r="15" spans="1:3" x14ac:dyDescent="0.4">
      <c r="A15" s="2" t="s">
        <v>122</v>
      </c>
      <c r="B15" s="2">
        <v>23</v>
      </c>
      <c r="C15" s="2" t="str">
        <f>HYPERLINK("https://kokusho.nijl.ac.jp/biblio/100382297/23")</f>
        <v>https://kokusho.nijl.ac.jp/biblio/100382297/23</v>
      </c>
    </row>
    <row r="16" spans="1:3" x14ac:dyDescent="0.4">
      <c r="A16" s="2" t="s">
        <v>99</v>
      </c>
      <c r="B16" s="2">
        <v>27</v>
      </c>
      <c r="C16" s="2" t="str">
        <f>HYPERLINK("https://kokusho.nijl.ac.jp/biblio/100382297/27")</f>
        <v>https://kokusho.nijl.ac.jp/biblio/100382297/27</v>
      </c>
    </row>
    <row r="17" spans="1:3" x14ac:dyDescent="0.4">
      <c r="A17" s="2" t="s">
        <v>100</v>
      </c>
      <c r="B17" s="2">
        <v>28</v>
      </c>
      <c r="C17" s="2" t="str">
        <f>HYPERLINK("https://kokusho.nijl.ac.jp/biblio/100382297/28")</f>
        <v>https://kokusho.nijl.ac.jp/biblio/100382297/28</v>
      </c>
    </row>
    <row r="18" spans="1:3" x14ac:dyDescent="0.4">
      <c r="A18" s="2" t="s">
        <v>101</v>
      </c>
      <c r="B18" s="2">
        <v>28</v>
      </c>
      <c r="C18" s="2" t="str">
        <f>HYPERLINK("https://kokusho.nijl.ac.jp/biblio/100382297/28")</f>
        <v>https://kokusho.nijl.ac.jp/biblio/100382297/28</v>
      </c>
    </row>
    <row r="19" spans="1:3" x14ac:dyDescent="0.4">
      <c r="A19" s="5" t="s">
        <v>102</v>
      </c>
      <c r="B19" s="2">
        <v>37</v>
      </c>
      <c r="C19" s="2" t="str">
        <f>HYPERLINK("https://kokusho.nijl.ac.jp/biblio/100382297/37")</f>
        <v>https://kokusho.nijl.ac.jp/biblio/100382297/37</v>
      </c>
    </row>
    <row r="20" spans="1:3" x14ac:dyDescent="0.4">
      <c r="A20" s="7" t="s">
        <v>124</v>
      </c>
      <c r="B20" s="2">
        <v>37</v>
      </c>
      <c r="C20" s="2" t="str">
        <f>HYPERLINK("https://kokusho.nijl.ac.jp/biblio/100382297/37")</f>
        <v>https://kokusho.nijl.ac.jp/biblio/100382297/37</v>
      </c>
    </row>
    <row r="21" spans="1:3" x14ac:dyDescent="0.4">
      <c r="A21" s="7" t="s">
        <v>143</v>
      </c>
      <c r="B21" s="2">
        <v>38</v>
      </c>
      <c r="C21" s="2" t="str">
        <f>HYPERLINK("https://kokusho.nijl.ac.jp/biblio/100382297/38")</f>
        <v>https://kokusho.nijl.ac.jp/biblio/100382297/38</v>
      </c>
    </row>
    <row r="22" spans="1:3" x14ac:dyDescent="0.4">
      <c r="A22" s="7" t="s">
        <v>125</v>
      </c>
      <c r="B22" s="2">
        <v>38</v>
      </c>
      <c r="C22" s="2" t="str">
        <f>HYPERLINK("https://kokusho.nijl.ac.jp/biblio/100382297/38")</f>
        <v>https://kokusho.nijl.ac.jp/biblio/100382297/38</v>
      </c>
    </row>
    <row r="23" spans="1:3" x14ac:dyDescent="0.4">
      <c r="A23" s="7" t="s">
        <v>144</v>
      </c>
      <c r="B23" s="2">
        <v>38</v>
      </c>
      <c r="C23" s="2" t="str">
        <f>HYPERLINK("https://kokusho.nijl.ac.jp/biblio/100382297/38")</f>
        <v>https://kokusho.nijl.ac.jp/biblio/100382297/38</v>
      </c>
    </row>
    <row r="24" spans="1:3" x14ac:dyDescent="0.4">
      <c r="A24" s="7" t="s">
        <v>126</v>
      </c>
      <c r="B24" s="2">
        <v>39</v>
      </c>
      <c r="C24" s="2" t="str">
        <f>HYPERLINK("https://kokusho.nijl.ac.jp/biblio/100382297/39")</f>
        <v>https://kokusho.nijl.ac.jp/biblio/100382297/39</v>
      </c>
    </row>
    <row r="25" spans="1:3" x14ac:dyDescent="0.4">
      <c r="A25" s="7" t="s">
        <v>128</v>
      </c>
      <c r="B25" s="2">
        <v>39</v>
      </c>
      <c r="C25" s="2" t="str">
        <f>HYPERLINK("https://kokusho.nijl.ac.jp/biblio/100382297/39")</f>
        <v>https://kokusho.nijl.ac.jp/biblio/100382297/39</v>
      </c>
    </row>
    <row r="26" spans="1:3" x14ac:dyDescent="0.4">
      <c r="A26" s="7" t="s">
        <v>129</v>
      </c>
      <c r="B26" s="2">
        <v>39</v>
      </c>
      <c r="C26" s="2" t="str">
        <f>HYPERLINK("https://kokusho.nijl.ac.jp/biblio/100382297/39")</f>
        <v>https://kokusho.nijl.ac.jp/biblio/100382297/39</v>
      </c>
    </row>
    <row r="27" spans="1:3" x14ac:dyDescent="0.4">
      <c r="A27" s="7" t="s">
        <v>127</v>
      </c>
      <c r="B27" s="2">
        <v>40</v>
      </c>
      <c r="C27" s="2" t="str">
        <f>HYPERLINK("https://kokusho.nijl.ac.jp/biblio/100382297/40")</f>
        <v>https://kokusho.nijl.ac.jp/biblio/100382297/40</v>
      </c>
    </row>
    <row r="28" spans="1:3" x14ac:dyDescent="0.4">
      <c r="A28" s="7" t="s">
        <v>135</v>
      </c>
      <c r="B28" s="2">
        <v>40</v>
      </c>
      <c r="C28" s="2" t="str">
        <f>HYPERLINK("https://kokusho.nijl.ac.jp/biblio/100382297/40")</f>
        <v>https://kokusho.nijl.ac.jp/biblio/100382297/40</v>
      </c>
    </row>
    <row r="29" spans="1:3" x14ac:dyDescent="0.4">
      <c r="A29" s="7" t="s">
        <v>131</v>
      </c>
      <c r="B29" s="2">
        <v>40</v>
      </c>
      <c r="C29" s="2" t="str">
        <f>HYPERLINK("https://kokusho.nijl.ac.jp/biblio/100382297/40")</f>
        <v>https://kokusho.nijl.ac.jp/biblio/100382297/40</v>
      </c>
    </row>
    <row r="30" spans="1:3" x14ac:dyDescent="0.4">
      <c r="A30" s="7" t="s">
        <v>136</v>
      </c>
      <c r="B30" s="2">
        <v>41</v>
      </c>
      <c r="C30" s="2" t="str">
        <f>HYPERLINK("https://kokusho.nijl.ac.jp/biblio/100382297/41")</f>
        <v>https://kokusho.nijl.ac.jp/biblio/100382297/41</v>
      </c>
    </row>
    <row r="31" spans="1:3" x14ac:dyDescent="0.4">
      <c r="A31" s="7" t="s">
        <v>133</v>
      </c>
      <c r="B31" s="2">
        <v>41</v>
      </c>
      <c r="C31" s="2" t="str">
        <f>HYPERLINK("https://kokusho.nijl.ac.jp/biblio/100382297/41")</f>
        <v>https://kokusho.nijl.ac.jp/biblio/100382297/41</v>
      </c>
    </row>
    <row r="32" spans="1:3" x14ac:dyDescent="0.4">
      <c r="A32" s="7" t="s">
        <v>134</v>
      </c>
      <c r="B32" s="2">
        <v>41</v>
      </c>
      <c r="C32" s="2" t="str">
        <f>HYPERLINK("https://kokusho.nijl.ac.jp/biblio/100382297/41")</f>
        <v>https://kokusho.nijl.ac.jp/biblio/100382297/41</v>
      </c>
    </row>
    <row r="33" spans="1:3" x14ac:dyDescent="0.4">
      <c r="A33" s="7" t="s">
        <v>132</v>
      </c>
      <c r="B33" s="2">
        <v>41</v>
      </c>
      <c r="C33" s="2" t="str">
        <f>HYPERLINK("https://kokusho.nijl.ac.jp/biblio/100382297/41")</f>
        <v>https://kokusho.nijl.ac.jp/biblio/100382297/41</v>
      </c>
    </row>
    <row r="34" spans="1:3" x14ac:dyDescent="0.4">
      <c r="A34" s="7" t="s">
        <v>130</v>
      </c>
      <c r="B34" s="2">
        <v>42</v>
      </c>
      <c r="C34" s="2" t="str">
        <f>HYPERLINK("https://kokusho.nijl.ac.jp/biblio/100382297/42")</f>
        <v>https://kokusho.nijl.ac.jp/biblio/100382297/42</v>
      </c>
    </row>
    <row r="35" spans="1:3" x14ac:dyDescent="0.4">
      <c r="A35" s="7" t="s">
        <v>145</v>
      </c>
      <c r="B35" s="2">
        <v>42</v>
      </c>
      <c r="C35" s="2" t="str">
        <f>HYPERLINK("https://kokusho.nijl.ac.jp/biblio/100382297/42")</f>
        <v>https://kokusho.nijl.ac.jp/biblio/100382297/42</v>
      </c>
    </row>
    <row r="36" spans="1:3" x14ac:dyDescent="0.4">
      <c r="A36" s="7" t="s">
        <v>139</v>
      </c>
      <c r="B36" s="2">
        <v>42</v>
      </c>
      <c r="C36" s="2" t="str">
        <f>HYPERLINK("https://kokusho.nijl.ac.jp/biblio/100382297/42")</f>
        <v>https://kokusho.nijl.ac.jp/biblio/100382297/42</v>
      </c>
    </row>
    <row r="37" spans="1:3" x14ac:dyDescent="0.4">
      <c r="A37" s="7" t="s">
        <v>140</v>
      </c>
      <c r="B37" s="2">
        <v>42</v>
      </c>
      <c r="C37" s="2" t="str">
        <f>HYPERLINK("https://kokusho.nijl.ac.jp/biblio/100382297/42")</f>
        <v>https://kokusho.nijl.ac.jp/biblio/100382297/42</v>
      </c>
    </row>
    <row r="38" spans="1:3" x14ac:dyDescent="0.4">
      <c r="A38" s="7" t="s">
        <v>138</v>
      </c>
      <c r="B38" s="2">
        <v>43</v>
      </c>
      <c r="C38" s="2" t="str">
        <f>HYPERLINK("https://kokusho.nijl.ac.jp/biblio/100382297/43")</f>
        <v>https://kokusho.nijl.ac.jp/biblio/100382297/43</v>
      </c>
    </row>
    <row r="39" spans="1:3" x14ac:dyDescent="0.4">
      <c r="A39" s="7" t="s">
        <v>137</v>
      </c>
      <c r="B39" s="2">
        <v>43</v>
      </c>
      <c r="C39" s="2" t="str">
        <f>HYPERLINK("https://kokusho.nijl.ac.jp/biblio/100382297/43")</f>
        <v>https://kokusho.nijl.ac.jp/biblio/100382297/43</v>
      </c>
    </row>
    <row r="40" spans="1:3" x14ac:dyDescent="0.4">
      <c r="A40" s="7" t="s">
        <v>141</v>
      </c>
      <c r="B40" s="2">
        <v>43</v>
      </c>
      <c r="C40" s="2" t="str">
        <f>HYPERLINK("https://kokusho.nijl.ac.jp/biblio/100382297/43")</f>
        <v>https://kokusho.nijl.ac.jp/biblio/100382297/43</v>
      </c>
    </row>
    <row r="41" spans="1:3" x14ac:dyDescent="0.4">
      <c r="A41" s="7" t="s">
        <v>142</v>
      </c>
      <c r="B41" s="2">
        <v>43</v>
      </c>
      <c r="C41" s="2" t="str">
        <f>HYPERLINK("https://kokusho.nijl.ac.jp/biblio/100382297/43")</f>
        <v>https://kokusho.nijl.ac.jp/biblio/100382297/43</v>
      </c>
    </row>
    <row r="42" spans="1:3" x14ac:dyDescent="0.4">
      <c r="A42" s="7" t="s">
        <v>146</v>
      </c>
      <c r="B42" s="2">
        <v>43</v>
      </c>
      <c r="C42" s="2" t="str">
        <f>HYPERLINK("https://kokusho.nijl.ac.jp/biblio/100382297/43")</f>
        <v>https://kokusho.nijl.ac.jp/biblio/100382297/43</v>
      </c>
    </row>
    <row r="43" spans="1:3" x14ac:dyDescent="0.4">
      <c r="A43" s="7" t="s">
        <v>147</v>
      </c>
      <c r="B43" s="2">
        <v>44</v>
      </c>
      <c r="C43" s="2" t="str">
        <f>HYPERLINK("https://kokusho.nijl.ac.jp/biblio/100382297/44")</f>
        <v>https://kokusho.nijl.ac.jp/biblio/100382297/44</v>
      </c>
    </row>
    <row r="44" spans="1:3" x14ac:dyDescent="0.4">
      <c r="A44" s="2" t="s">
        <v>5</v>
      </c>
      <c r="B44" s="2">
        <v>44</v>
      </c>
      <c r="C44" s="2" t="str">
        <f>HYPERLINK("https://kokusho.nijl.ac.jp/biblio/100382297/44")</f>
        <v>https://kokusho.nijl.ac.jp/biblio/100382297/44</v>
      </c>
    </row>
    <row r="45" spans="1:3" x14ac:dyDescent="0.4">
      <c r="A45" s="2" t="s">
        <v>6</v>
      </c>
      <c r="B45" s="2">
        <v>45</v>
      </c>
      <c r="C45" s="2" t="str">
        <f>HYPERLINK("https://kokusho.nijl.ac.jp/biblio/100382297/45")</f>
        <v>https://kokusho.nijl.ac.jp/biblio/100382297/45</v>
      </c>
    </row>
    <row r="46" spans="1:3" x14ac:dyDescent="0.4">
      <c r="A46" s="2" t="s">
        <v>103</v>
      </c>
      <c r="B46" s="2">
        <v>46</v>
      </c>
      <c r="C46" s="2" t="str">
        <f>HYPERLINK("https://kokusho.nijl.ac.jp/biblio/100382297/46")</f>
        <v>https://kokusho.nijl.ac.jp/biblio/100382297/46</v>
      </c>
    </row>
    <row r="47" spans="1:3" x14ac:dyDescent="0.4">
      <c r="A47" s="2" t="s">
        <v>110</v>
      </c>
      <c r="B47" s="2">
        <v>48</v>
      </c>
      <c r="C47" s="2" t="str">
        <f>HYPERLINK("https://kokusho.nijl.ac.jp/biblio/100382297/48")</f>
        <v>https://kokusho.nijl.ac.jp/biblio/100382297/48</v>
      </c>
    </row>
    <row r="48" spans="1:3" x14ac:dyDescent="0.4">
      <c r="A48" s="2" t="s">
        <v>7</v>
      </c>
      <c r="B48" s="2">
        <v>54</v>
      </c>
      <c r="C48" s="2" t="str">
        <f>HYPERLINK("https://kokusho.nijl.ac.jp/biblio/100382297/54")</f>
        <v>https://kokusho.nijl.ac.jp/biblio/100382297/54</v>
      </c>
    </row>
    <row r="49" spans="1:3" x14ac:dyDescent="0.4">
      <c r="A49" s="2" t="s">
        <v>8</v>
      </c>
      <c r="B49" s="2">
        <v>55</v>
      </c>
      <c r="C49" s="2" t="str">
        <f>HYPERLINK("https://kokusho.nijl.ac.jp/biblio/100382297/55")</f>
        <v>https://kokusho.nijl.ac.jp/biblio/100382297/55</v>
      </c>
    </row>
    <row r="50" spans="1:3" x14ac:dyDescent="0.4">
      <c r="A50" s="2" t="s">
        <v>9</v>
      </c>
      <c r="B50" s="2">
        <v>56</v>
      </c>
      <c r="C50" s="2" t="str">
        <f>HYPERLINK("https://kokusho.nijl.ac.jp/biblio/100382297/56")</f>
        <v>https://kokusho.nijl.ac.jp/biblio/100382297/56</v>
      </c>
    </row>
    <row r="51" spans="1:3" x14ac:dyDescent="0.4">
      <c r="A51" s="2" t="s">
        <v>10</v>
      </c>
      <c r="B51" s="2">
        <v>57</v>
      </c>
      <c r="C51" s="2" t="str">
        <f>HYPERLINK("https://kokusho.nijl.ac.jp/biblio/100382297/57")</f>
        <v>https://kokusho.nijl.ac.jp/biblio/100382297/57</v>
      </c>
    </row>
    <row r="52" spans="1:3" x14ac:dyDescent="0.4">
      <c r="A52" s="2" t="s">
        <v>11</v>
      </c>
      <c r="B52" s="2">
        <v>62</v>
      </c>
      <c r="C52" s="2" t="str">
        <f>HYPERLINK("https://kokusho.nijl.ac.jp/biblio/100382297/62")</f>
        <v>https://kokusho.nijl.ac.jp/biblio/100382297/62</v>
      </c>
    </row>
    <row r="53" spans="1:3" x14ac:dyDescent="0.4">
      <c r="A53" s="2" t="s">
        <v>12</v>
      </c>
      <c r="B53" s="2">
        <v>65</v>
      </c>
      <c r="C53" s="2" t="str">
        <f>HYPERLINK("https://kokusho.nijl.ac.jp/biblio/100382297/65")</f>
        <v>https://kokusho.nijl.ac.jp/biblio/100382297/65</v>
      </c>
    </row>
    <row r="54" spans="1:3" x14ac:dyDescent="0.4">
      <c r="A54" s="2" t="s">
        <v>13</v>
      </c>
      <c r="B54" s="2">
        <v>67</v>
      </c>
      <c r="C54" s="2" t="str">
        <f>HYPERLINK("https://kokusho.nijl.ac.jp/biblio/100382297/67")</f>
        <v>https://kokusho.nijl.ac.jp/biblio/100382297/67</v>
      </c>
    </row>
    <row r="55" spans="1:3" x14ac:dyDescent="0.4">
      <c r="A55" s="2" t="s">
        <v>14</v>
      </c>
      <c r="B55" s="2">
        <v>68</v>
      </c>
      <c r="C55" s="2" t="str">
        <f>HYPERLINK("https://kokusho.nijl.ac.jp/biblio/100382297/68")</f>
        <v>https://kokusho.nijl.ac.jp/biblio/100382297/68</v>
      </c>
    </row>
    <row r="56" spans="1:3" x14ac:dyDescent="0.4">
      <c r="A56" s="2" t="s">
        <v>15</v>
      </c>
      <c r="B56" s="2">
        <v>69</v>
      </c>
      <c r="C56" s="2" t="str">
        <f>HYPERLINK("https://kokusho.nijl.ac.jp/biblio/100382297/69")</f>
        <v>https://kokusho.nijl.ac.jp/biblio/100382297/69</v>
      </c>
    </row>
    <row r="57" spans="1:3" x14ac:dyDescent="0.4">
      <c r="A57" s="2" t="s">
        <v>16</v>
      </c>
      <c r="B57" s="2">
        <v>70</v>
      </c>
      <c r="C57" s="2" t="str">
        <f>HYPERLINK("https://kokusho.nijl.ac.jp/biblio/100382297/70")</f>
        <v>https://kokusho.nijl.ac.jp/biblio/100382297/70</v>
      </c>
    </row>
    <row r="58" spans="1:3" x14ac:dyDescent="0.4">
      <c r="A58" s="2" t="s">
        <v>111</v>
      </c>
      <c r="B58" s="2">
        <v>73</v>
      </c>
      <c r="C58" s="2" t="str">
        <f>HYPERLINK("https://kokusho.nijl.ac.jp/biblio/100382297/73")</f>
        <v>https://kokusho.nijl.ac.jp/biblio/100382297/73</v>
      </c>
    </row>
    <row r="59" spans="1:3" x14ac:dyDescent="0.4">
      <c r="A59" s="2" t="s">
        <v>17</v>
      </c>
      <c r="B59" s="2">
        <v>75</v>
      </c>
      <c r="C59" s="2" t="str">
        <f>HYPERLINK("https://kokusho.nijl.ac.jp/biblio/100382297/75")</f>
        <v>https://kokusho.nijl.ac.jp/biblio/100382297/75</v>
      </c>
    </row>
    <row r="60" spans="1:3" x14ac:dyDescent="0.4">
      <c r="A60" s="2" t="s">
        <v>18</v>
      </c>
      <c r="B60" s="2">
        <v>77</v>
      </c>
      <c r="C60" s="2" t="str">
        <f>HYPERLINK("https://kokusho.nijl.ac.jp/biblio/100382297/77")</f>
        <v>https://kokusho.nijl.ac.jp/biblio/100382297/77</v>
      </c>
    </row>
    <row r="61" spans="1:3" x14ac:dyDescent="0.4">
      <c r="A61" s="2" t="s">
        <v>19</v>
      </c>
      <c r="B61" s="2">
        <v>78</v>
      </c>
      <c r="C61" s="2" t="str">
        <f>HYPERLINK("https://kokusho.nijl.ac.jp/biblio/100382297/78")</f>
        <v>https://kokusho.nijl.ac.jp/biblio/100382297/78</v>
      </c>
    </row>
    <row r="62" spans="1:3" x14ac:dyDescent="0.4">
      <c r="A62" s="2" t="s">
        <v>20</v>
      </c>
      <c r="B62" s="2">
        <v>79</v>
      </c>
      <c r="C62" s="2" t="str">
        <f>HYPERLINK("https://kokusho.nijl.ac.jp/biblio/100382297/79")</f>
        <v>https://kokusho.nijl.ac.jp/biblio/100382297/79</v>
      </c>
    </row>
    <row r="63" spans="1:3" x14ac:dyDescent="0.4">
      <c r="A63" s="2" t="s">
        <v>21</v>
      </c>
      <c r="B63" s="2">
        <v>84</v>
      </c>
      <c r="C63" s="2" t="str">
        <f>HYPERLINK("https://kokusho.nijl.ac.jp/biblio/100382297/84")</f>
        <v>https://kokusho.nijl.ac.jp/biblio/100382297/84</v>
      </c>
    </row>
    <row r="64" spans="1:3" x14ac:dyDescent="0.4">
      <c r="A64" s="2" t="s">
        <v>22</v>
      </c>
      <c r="B64" s="2">
        <v>85</v>
      </c>
      <c r="C64" s="2" t="str">
        <f>HYPERLINK("https://kokusho.nijl.ac.jp/biblio/100382297/85")</f>
        <v>https://kokusho.nijl.ac.jp/biblio/100382297/85</v>
      </c>
    </row>
    <row r="65" spans="1:3" x14ac:dyDescent="0.4">
      <c r="A65" s="2" t="s">
        <v>23</v>
      </c>
      <c r="B65" s="2">
        <v>86</v>
      </c>
      <c r="C65" s="2" t="str">
        <f>HYPERLINK("https://kokusho.nijl.ac.jp/biblio/100382297/86")</f>
        <v>https://kokusho.nijl.ac.jp/biblio/100382297/86</v>
      </c>
    </row>
    <row r="66" spans="1:3" x14ac:dyDescent="0.4">
      <c r="A66" s="2" t="s">
        <v>24</v>
      </c>
      <c r="B66" s="2">
        <v>86</v>
      </c>
      <c r="C66" s="2" t="str">
        <f>HYPERLINK("https://kokusho.nijl.ac.jp/biblio/100382297/86")</f>
        <v>https://kokusho.nijl.ac.jp/biblio/100382297/86</v>
      </c>
    </row>
    <row r="67" spans="1:3" x14ac:dyDescent="0.4">
      <c r="A67" s="2" t="s">
        <v>25</v>
      </c>
      <c r="B67" s="2">
        <v>87</v>
      </c>
      <c r="C67" s="2" t="str">
        <f>HYPERLINK("https://kokusho.nijl.ac.jp/biblio/100382297/87")</f>
        <v>https://kokusho.nijl.ac.jp/biblio/100382297/87</v>
      </c>
    </row>
    <row r="68" spans="1:3" x14ac:dyDescent="0.4">
      <c r="A68" s="2" t="s">
        <v>26</v>
      </c>
      <c r="B68" s="2">
        <v>88</v>
      </c>
      <c r="C68" s="2" t="str">
        <f>HYPERLINK("https://kokusho.nijl.ac.jp/biblio/100382297/88")</f>
        <v>https://kokusho.nijl.ac.jp/biblio/100382297/88</v>
      </c>
    </row>
    <row r="69" spans="1:3" x14ac:dyDescent="0.4">
      <c r="A69" s="2" t="s">
        <v>27</v>
      </c>
      <c r="B69" s="2">
        <v>88</v>
      </c>
      <c r="C69" s="2" t="str">
        <f>HYPERLINK("https://kokusho.nijl.ac.jp/biblio/100382297/88")</f>
        <v>https://kokusho.nijl.ac.jp/biblio/100382297/88</v>
      </c>
    </row>
    <row r="70" spans="1:3" x14ac:dyDescent="0.4">
      <c r="A70" s="2" t="s">
        <v>28</v>
      </c>
      <c r="B70" s="2">
        <v>88</v>
      </c>
      <c r="C70" s="2" t="str">
        <f>HYPERLINK("https://kokusho.nijl.ac.jp/biblio/100382297/88")</f>
        <v>https://kokusho.nijl.ac.jp/biblio/100382297/88</v>
      </c>
    </row>
    <row r="71" spans="1:3" x14ac:dyDescent="0.4">
      <c r="A71" s="2" t="s">
        <v>29</v>
      </c>
      <c r="B71" s="2">
        <v>88</v>
      </c>
      <c r="C71" s="2" t="str">
        <f>HYPERLINK("https://kokusho.nijl.ac.jp/biblio/100382297/88")</f>
        <v>https://kokusho.nijl.ac.jp/biblio/100382297/88</v>
      </c>
    </row>
    <row r="72" spans="1:3" x14ac:dyDescent="0.4">
      <c r="A72" s="2" t="s">
        <v>30</v>
      </c>
      <c r="B72" s="2">
        <v>88</v>
      </c>
      <c r="C72" s="2" t="str">
        <f>HYPERLINK("https://kokusho.nijl.ac.jp/biblio/100382297/88")</f>
        <v>https://kokusho.nijl.ac.jp/biblio/100382297/88</v>
      </c>
    </row>
    <row r="73" spans="1:3" x14ac:dyDescent="0.4">
      <c r="A73" s="2" t="s">
        <v>31</v>
      </c>
      <c r="B73" s="2">
        <v>89</v>
      </c>
      <c r="C73" s="2" t="str">
        <f>HYPERLINK("https://kokusho.nijl.ac.jp/biblio/100382297/89")</f>
        <v>https://kokusho.nijl.ac.jp/biblio/100382297/89</v>
      </c>
    </row>
    <row r="74" spans="1:3" x14ac:dyDescent="0.4">
      <c r="A74" s="2" t="s">
        <v>32</v>
      </c>
      <c r="B74" s="2">
        <v>91</v>
      </c>
      <c r="C74" s="2" t="str">
        <f>HYPERLINK("https://kokusho.nijl.ac.jp/biblio/100382297/91")</f>
        <v>https://kokusho.nijl.ac.jp/biblio/100382297/91</v>
      </c>
    </row>
    <row r="75" spans="1:3" x14ac:dyDescent="0.4">
      <c r="A75" s="2" t="s">
        <v>33</v>
      </c>
      <c r="B75" s="2">
        <v>91</v>
      </c>
      <c r="C75" s="2" t="str">
        <f>HYPERLINK("https://kokusho.nijl.ac.jp/biblio/100382297/91")</f>
        <v>https://kokusho.nijl.ac.jp/biblio/100382297/91</v>
      </c>
    </row>
    <row r="76" spans="1:3" x14ac:dyDescent="0.4">
      <c r="A76" s="2" t="s">
        <v>34</v>
      </c>
      <c r="B76" s="2">
        <v>91</v>
      </c>
      <c r="C76" s="2" t="str">
        <f>HYPERLINK("https://kokusho.nijl.ac.jp/biblio/100382297/91")</f>
        <v>https://kokusho.nijl.ac.jp/biblio/100382297/91</v>
      </c>
    </row>
    <row r="77" spans="1:3" x14ac:dyDescent="0.4">
      <c r="A77" s="2" t="s">
        <v>35</v>
      </c>
      <c r="B77" s="2">
        <v>91</v>
      </c>
      <c r="C77" s="2" t="str">
        <f>HYPERLINK("https://kokusho.nijl.ac.jp/biblio/100382297/91")</f>
        <v>https://kokusho.nijl.ac.jp/biblio/100382297/91</v>
      </c>
    </row>
    <row r="78" spans="1:3" x14ac:dyDescent="0.4">
      <c r="A78" s="2" t="s">
        <v>36</v>
      </c>
      <c r="B78" s="2">
        <v>92</v>
      </c>
      <c r="C78" s="2" t="str">
        <f>HYPERLINK("https://kokusho.nijl.ac.jp/biblio/100382297/92")</f>
        <v>https://kokusho.nijl.ac.jp/biblio/100382297/92</v>
      </c>
    </row>
    <row r="79" spans="1:3" x14ac:dyDescent="0.4">
      <c r="A79" s="2" t="s">
        <v>37</v>
      </c>
      <c r="B79" s="2">
        <v>92</v>
      </c>
      <c r="C79" s="2" t="str">
        <f>HYPERLINK("https://kokusho.nijl.ac.jp/biblio/100382297/92")</f>
        <v>https://kokusho.nijl.ac.jp/biblio/100382297/92</v>
      </c>
    </row>
    <row r="80" spans="1:3" x14ac:dyDescent="0.4">
      <c r="A80" s="2" t="s">
        <v>38</v>
      </c>
      <c r="B80" s="2">
        <v>94</v>
      </c>
      <c r="C80" s="2" t="str">
        <f>HYPERLINK("https://kokusho.nijl.ac.jp/biblio/100382297/94")</f>
        <v>https://kokusho.nijl.ac.jp/biblio/100382297/94</v>
      </c>
    </row>
    <row r="81" spans="1:3" x14ac:dyDescent="0.4">
      <c r="A81" s="2" t="s">
        <v>39</v>
      </c>
      <c r="B81" s="2">
        <v>94</v>
      </c>
      <c r="C81" s="2" t="str">
        <f>HYPERLINK("https://kokusho.nijl.ac.jp/biblio/100382297/94")</f>
        <v>https://kokusho.nijl.ac.jp/biblio/100382297/94</v>
      </c>
    </row>
    <row r="82" spans="1:3" x14ac:dyDescent="0.4">
      <c r="A82" s="2" t="s">
        <v>40</v>
      </c>
      <c r="B82" s="2">
        <v>95</v>
      </c>
      <c r="C82" s="2" t="str">
        <f>HYPERLINK("https://kokusho.nijl.ac.jp/biblio/100382297/95")</f>
        <v>https://kokusho.nijl.ac.jp/biblio/100382297/95</v>
      </c>
    </row>
    <row r="83" spans="1:3" x14ac:dyDescent="0.4">
      <c r="A83" s="2" t="s">
        <v>41</v>
      </c>
      <c r="B83" s="2">
        <v>95</v>
      </c>
      <c r="C83" s="2" t="str">
        <f>HYPERLINK("https://kokusho.nijl.ac.jp/biblio/100382297/95")</f>
        <v>https://kokusho.nijl.ac.jp/biblio/100382297/95</v>
      </c>
    </row>
    <row r="84" spans="1:3" x14ac:dyDescent="0.4">
      <c r="A84" s="2" t="s">
        <v>42</v>
      </c>
      <c r="B84" s="2">
        <v>95</v>
      </c>
      <c r="C84" s="2" t="str">
        <f>HYPERLINK("https://kokusho.nijl.ac.jp/biblio/100382297/95")</f>
        <v>https://kokusho.nijl.ac.jp/biblio/100382297/95</v>
      </c>
    </row>
    <row r="85" spans="1:3" x14ac:dyDescent="0.4">
      <c r="A85" s="2" t="s">
        <v>43</v>
      </c>
      <c r="B85" s="2">
        <v>95</v>
      </c>
      <c r="C85" s="2" t="str">
        <f>HYPERLINK("https://kokusho.nijl.ac.jp/biblio/100382297/95")</f>
        <v>https://kokusho.nijl.ac.jp/biblio/100382297/95</v>
      </c>
    </row>
    <row r="86" spans="1:3" x14ac:dyDescent="0.4">
      <c r="A86" s="2" t="s">
        <v>44</v>
      </c>
      <c r="B86" s="2">
        <v>96</v>
      </c>
      <c r="C86" s="2" t="str">
        <f>HYPERLINK("https://kokusho.nijl.ac.jp/biblio/100382297/96")</f>
        <v>https://kokusho.nijl.ac.jp/biblio/100382297/96</v>
      </c>
    </row>
    <row r="87" spans="1:3" x14ac:dyDescent="0.4">
      <c r="A87" s="2" t="s">
        <v>45</v>
      </c>
      <c r="B87" s="2">
        <v>96</v>
      </c>
      <c r="C87" s="2" t="str">
        <f>HYPERLINK("https://kokusho.nijl.ac.jp/biblio/100382297/96")</f>
        <v>https://kokusho.nijl.ac.jp/biblio/100382297/96</v>
      </c>
    </row>
    <row r="88" spans="1:3" x14ac:dyDescent="0.4">
      <c r="A88" s="2" t="s">
        <v>46</v>
      </c>
      <c r="B88" s="2">
        <v>97</v>
      </c>
      <c r="C88" s="2" t="str">
        <f>HYPERLINK("https://kokusho.nijl.ac.jp/biblio/100382297/97")</f>
        <v>https://kokusho.nijl.ac.jp/biblio/100382297/97</v>
      </c>
    </row>
    <row r="89" spans="1:3" x14ac:dyDescent="0.4">
      <c r="A89" s="2" t="s">
        <v>47</v>
      </c>
      <c r="B89" s="2">
        <v>97</v>
      </c>
      <c r="C89" s="2" t="str">
        <f>HYPERLINK("https://kokusho.nijl.ac.jp/biblio/100382297/97")</f>
        <v>https://kokusho.nijl.ac.jp/biblio/100382297/97</v>
      </c>
    </row>
    <row r="90" spans="1:3" x14ac:dyDescent="0.4">
      <c r="A90" s="2" t="s">
        <v>48</v>
      </c>
      <c r="B90" s="2">
        <v>97</v>
      </c>
      <c r="C90" s="2" t="str">
        <f>HYPERLINK("https://kokusho.nijl.ac.jp/biblio/100382297/97")</f>
        <v>https://kokusho.nijl.ac.jp/biblio/100382297/97</v>
      </c>
    </row>
    <row r="91" spans="1:3" x14ac:dyDescent="0.4">
      <c r="A91" s="2" t="s">
        <v>49</v>
      </c>
      <c r="B91" s="2">
        <v>97</v>
      </c>
      <c r="C91" s="2" t="str">
        <f>HYPERLINK("https://kokusho.nijl.ac.jp/biblio/100382297/97")</f>
        <v>https://kokusho.nijl.ac.jp/biblio/100382297/97</v>
      </c>
    </row>
    <row r="92" spans="1:3" x14ac:dyDescent="0.4">
      <c r="A92" s="2" t="s">
        <v>50</v>
      </c>
      <c r="B92" s="2">
        <v>98</v>
      </c>
      <c r="C92" s="2" t="str">
        <f>HYPERLINK("https://kokusho.nijl.ac.jp/biblio/100382297/98")</f>
        <v>https://kokusho.nijl.ac.jp/biblio/100382297/98</v>
      </c>
    </row>
    <row r="93" spans="1:3" x14ac:dyDescent="0.4">
      <c r="A93" s="2" t="s">
        <v>51</v>
      </c>
      <c r="B93" s="2">
        <v>98</v>
      </c>
      <c r="C93" s="2" t="str">
        <f>HYPERLINK("https://kokusho.nijl.ac.jp/biblio/100382297/98")</f>
        <v>https://kokusho.nijl.ac.jp/biblio/100382297/98</v>
      </c>
    </row>
    <row r="94" spans="1:3" x14ac:dyDescent="0.4">
      <c r="A94" s="2" t="s">
        <v>52</v>
      </c>
      <c r="B94" s="2">
        <v>98</v>
      </c>
      <c r="C94" s="2" t="str">
        <f>HYPERLINK("https://kokusho.nijl.ac.jp/biblio/100382297/98")</f>
        <v>https://kokusho.nijl.ac.jp/biblio/100382297/98</v>
      </c>
    </row>
    <row r="95" spans="1:3" x14ac:dyDescent="0.4">
      <c r="A95" s="2" t="s">
        <v>53</v>
      </c>
      <c r="B95" s="2">
        <v>99</v>
      </c>
      <c r="C95" s="2" t="str">
        <f>HYPERLINK("https://kokusho.nijl.ac.jp/biblio/100382297/99")</f>
        <v>https://kokusho.nijl.ac.jp/biblio/100382297/99</v>
      </c>
    </row>
    <row r="96" spans="1:3" x14ac:dyDescent="0.4">
      <c r="A96" s="2" t="s">
        <v>54</v>
      </c>
      <c r="B96" s="2">
        <v>99</v>
      </c>
      <c r="C96" s="2" t="str">
        <f>HYPERLINK("https://kokusho.nijl.ac.jp/biblio/100382297/99")</f>
        <v>https://kokusho.nijl.ac.jp/biblio/100382297/99</v>
      </c>
    </row>
    <row r="97" spans="1:3" x14ac:dyDescent="0.4">
      <c r="A97" s="2" t="s">
        <v>55</v>
      </c>
      <c r="B97" s="2">
        <v>99</v>
      </c>
      <c r="C97" s="2" t="str">
        <f>HYPERLINK("https://kokusho.nijl.ac.jp/biblio/100382297/99")</f>
        <v>https://kokusho.nijl.ac.jp/biblio/100382297/99</v>
      </c>
    </row>
    <row r="98" spans="1:3" x14ac:dyDescent="0.4">
      <c r="A98" s="2" t="s">
        <v>56</v>
      </c>
      <c r="B98" s="2">
        <v>104</v>
      </c>
      <c r="C98" s="2" t="str">
        <f>HYPERLINK("https://kokusho.nijl.ac.jp/biblio/100382297/104")</f>
        <v>https://kokusho.nijl.ac.jp/biblio/100382297/104</v>
      </c>
    </row>
    <row r="99" spans="1:3" x14ac:dyDescent="0.4">
      <c r="A99" s="2" t="s">
        <v>57</v>
      </c>
      <c r="B99" s="2">
        <v>105</v>
      </c>
      <c r="C99" s="2" t="str">
        <f>HYPERLINK("https://kokusho.nijl.ac.jp/biblio/100382297/105")</f>
        <v>https://kokusho.nijl.ac.jp/biblio/100382297/105</v>
      </c>
    </row>
    <row r="100" spans="1:3" x14ac:dyDescent="0.4">
      <c r="A100" s="2" t="s">
        <v>58</v>
      </c>
      <c r="B100" s="2">
        <v>106</v>
      </c>
      <c r="C100" s="2" t="str">
        <f>HYPERLINK("https://kokusho.nijl.ac.jp/biblio/100382297/106")</f>
        <v>https://kokusho.nijl.ac.jp/biblio/100382297/106</v>
      </c>
    </row>
    <row r="101" spans="1:3" x14ac:dyDescent="0.4">
      <c r="A101" s="2" t="s">
        <v>59</v>
      </c>
      <c r="B101" s="2">
        <v>107</v>
      </c>
      <c r="C101" s="2" t="str">
        <f>HYPERLINK("https://kokusho.nijl.ac.jp/biblio/100382297/107")</f>
        <v>https://kokusho.nijl.ac.jp/biblio/100382297/107</v>
      </c>
    </row>
    <row r="102" spans="1:3" x14ac:dyDescent="0.4">
      <c r="A102" s="2" t="s">
        <v>60</v>
      </c>
      <c r="B102" s="2">
        <v>108</v>
      </c>
      <c r="C102" s="2" t="str">
        <f>HYPERLINK("https://kokusho.nijl.ac.jp/biblio/100382297/108")</f>
        <v>https://kokusho.nijl.ac.jp/biblio/100382297/108</v>
      </c>
    </row>
    <row r="103" spans="1:3" x14ac:dyDescent="0.4">
      <c r="A103" s="2" t="s">
        <v>61</v>
      </c>
      <c r="B103" s="2">
        <v>109</v>
      </c>
      <c r="C103" s="2" t="str">
        <f>HYPERLINK("https://kokusho.nijl.ac.jp/biblio/100382297/109")</f>
        <v>https://kokusho.nijl.ac.jp/biblio/100382297/109</v>
      </c>
    </row>
    <row r="104" spans="1:3" x14ac:dyDescent="0.4">
      <c r="A104" s="2" t="s">
        <v>62</v>
      </c>
      <c r="B104" s="2">
        <v>109</v>
      </c>
      <c r="C104" s="2" t="str">
        <f>HYPERLINK("https://kokusho.nijl.ac.jp/biblio/100382297/109")</f>
        <v>https://kokusho.nijl.ac.jp/biblio/100382297/109</v>
      </c>
    </row>
    <row r="105" spans="1:3" x14ac:dyDescent="0.4">
      <c r="A105" s="2" t="s">
        <v>63</v>
      </c>
      <c r="B105" s="2">
        <v>110</v>
      </c>
      <c r="C105" s="2" t="str">
        <f>HYPERLINK("https://kokusho.nijl.ac.jp/biblio/100382297/110")</f>
        <v>https://kokusho.nijl.ac.jp/biblio/100382297/110</v>
      </c>
    </row>
    <row r="106" spans="1:3" x14ac:dyDescent="0.4">
      <c r="A106" s="2" t="s">
        <v>64</v>
      </c>
      <c r="B106" s="2">
        <v>110</v>
      </c>
      <c r="C106" s="2" t="str">
        <f>HYPERLINK("https://kokusho.nijl.ac.jp/biblio/100382297/110")</f>
        <v>https://kokusho.nijl.ac.jp/biblio/100382297/110</v>
      </c>
    </row>
    <row r="107" spans="1:3" x14ac:dyDescent="0.4">
      <c r="A107" s="2" t="s">
        <v>65</v>
      </c>
      <c r="B107" s="2">
        <v>110</v>
      </c>
      <c r="C107" s="2" t="str">
        <f>HYPERLINK("https://kokusho.nijl.ac.jp/biblio/100382297/110")</f>
        <v>https://kokusho.nijl.ac.jp/biblio/100382297/110</v>
      </c>
    </row>
    <row r="108" spans="1:3" x14ac:dyDescent="0.4">
      <c r="A108" s="2" t="s">
        <v>66</v>
      </c>
      <c r="B108" s="2">
        <v>110</v>
      </c>
      <c r="C108" s="2" t="str">
        <f>HYPERLINK("https://kokusho.nijl.ac.jp/biblio/100382297/110")</f>
        <v>https://kokusho.nijl.ac.jp/biblio/100382297/110</v>
      </c>
    </row>
    <row r="109" spans="1:3" x14ac:dyDescent="0.4">
      <c r="A109" s="2" t="s">
        <v>67</v>
      </c>
      <c r="B109" s="2">
        <v>110</v>
      </c>
      <c r="C109" s="2" t="str">
        <f>HYPERLINK("https://kokusho.nijl.ac.jp/biblio/100382297/110")</f>
        <v>https://kokusho.nijl.ac.jp/biblio/100382297/110</v>
      </c>
    </row>
    <row r="110" spans="1:3" x14ac:dyDescent="0.4">
      <c r="A110" s="2" t="s">
        <v>68</v>
      </c>
      <c r="B110" s="2">
        <v>112</v>
      </c>
      <c r="C110" s="2" t="str">
        <f>HYPERLINK("https://kokusho.nijl.ac.jp/biblio/100382297/112")</f>
        <v>https://kokusho.nijl.ac.jp/biblio/100382297/112</v>
      </c>
    </row>
    <row r="111" spans="1:3" x14ac:dyDescent="0.4">
      <c r="A111" s="2" t="s">
        <v>69</v>
      </c>
      <c r="B111" s="2">
        <v>112</v>
      </c>
      <c r="C111" s="2" t="str">
        <f>HYPERLINK("https://kokusho.nijl.ac.jp/biblio/100382297/112")</f>
        <v>https://kokusho.nijl.ac.jp/biblio/100382297/112</v>
      </c>
    </row>
    <row r="112" spans="1:3" x14ac:dyDescent="0.4">
      <c r="A112" s="2" t="s">
        <v>70</v>
      </c>
      <c r="B112" s="2">
        <v>112</v>
      </c>
      <c r="C112" s="2" t="str">
        <f>HYPERLINK("https://kokusho.nijl.ac.jp/biblio/100382297/112")</f>
        <v>https://kokusho.nijl.ac.jp/biblio/100382297/112</v>
      </c>
    </row>
    <row r="113" spans="1:3" x14ac:dyDescent="0.4">
      <c r="A113" s="2" t="s">
        <v>71</v>
      </c>
      <c r="B113" s="2">
        <v>113</v>
      </c>
      <c r="C113" s="2" t="str">
        <f>HYPERLINK("https://kokusho.nijl.ac.jp/biblio/100382297/113")</f>
        <v>https://kokusho.nijl.ac.jp/biblio/100382297/113</v>
      </c>
    </row>
    <row r="114" spans="1:3" x14ac:dyDescent="0.4">
      <c r="A114" s="2" t="s">
        <v>72</v>
      </c>
      <c r="B114" s="2">
        <v>113</v>
      </c>
      <c r="C114" s="2" t="str">
        <f>HYPERLINK("https://kokusho.nijl.ac.jp/biblio/100382297/113")</f>
        <v>https://kokusho.nijl.ac.jp/biblio/100382297/113</v>
      </c>
    </row>
    <row r="115" spans="1:3" x14ac:dyDescent="0.4">
      <c r="A115" s="2" t="s">
        <v>73</v>
      </c>
      <c r="B115" s="2">
        <v>114</v>
      </c>
      <c r="C115" s="2" t="str">
        <f>HYPERLINK("https://kokusho.nijl.ac.jp/biblio/100382297/114")</f>
        <v>https://kokusho.nijl.ac.jp/biblio/100382297/114</v>
      </c>
    </row>
    <row r="116" spans="1:3" x14ac:dyDescent="0.4">
      <c r="A116" s="2" t="s">
        <v>74</v>
      </c>
      <c r="B116" s="2">
        <v>115</v>
      </c>
      <c r="C116" s="2" t="str">
        <f>HYPERLINK("https://kokusho.nijl.ac.jp/biblio/100382297/115")</f>
        <v>https://kokusho.nijl.ac.jp/biblio/100382297/115</v>
      </c>
    </row>
    <row r="117" spans="1:3" x14ac:dyDescent="0.4">
      <c r="A117" s="2" t="s">
        <v>75</v>
      </c>
      <c r="B117" s="2">
        <v>115</v>
      </c>
      <c r="C117" s="2" t="str">
        <f>HYPERLINK("https://kokusho.nijl.ac.jp/biblio/100382297/115")</f>
        <v>https://kokusho.nijl.ac.jp/biblio/100382297/115</v>
      </c>
    </row>
    <row r="118" spans="1:3" x14ac:dyDescent="0.4">
      <c r="A118" s="2" t="s">
        <v>76</v>
      </c>
      <c r="B118" s="2">
        <v>116</v>
      </c>
      <c r="C118" s="2" t="str">
        <f>HYPERLINK("https://kokusho.nijl.ac.jp/biblio/100382297/116")</f>
        <v>https://kokusho.nijl.ac.jp/biblio/100382297/116</v>
      </c>
    </row>
    <row r="119" spans="1:3" x14ac:dyDescent="0.4">
      <c r="A119" s="2" t="s">
        <v>77</v>
      </c>
      <c r="B119" s="2">
        <v>116</v>
      </c>
      <c r="C119" s="2" t="str">
        <f>HYPERLINK("https://kokusho.nijl.ac.jp/biblio/100382297/116")</f>
        <v>https://kokusho.nijl.ac.jp/biblio/100382297/116</v>
      </c>
    </row>
    <row r="120" spans="1:3" x14ac:dyDescent="0.4">
      <c r="A120" s="2" t="s">
        <v>78</v>
      </c>
      <c r="B120" s="2">
        <v>116</v>
      </c>
      <c r="C120" s="2" t="str">
        <f>HYPERLINK("https://kokusho.nijl.ac.jp/biblio/100382297/116")</f>
        <v>https://kokusho.nijl.ac.jp/biblio/100382297/116</v>
      </c>
    </row>
    <row r="121" spans="1:3" x14ac:dyDescent="0.4">
      <c r="A121" s="2" t="s">
        <v>79</v>
      </c>
      <c r="B121" s="2">
        <v>116</v>
      </c>
      <c r="C121" s="2" t="str">
        <f>HYPERLINK("https://kokusho.nijl.ac.jp/biblio/100382297/116")</f>
        <v>https://kokusho.nijl.ac.jp/biblio/100382297/116</v>
      </c>
    </row>
    <row r="122" spans="1:3" x14ac:dyDescent="0.4">
      <c r="A122" s="2" t="s">
        <v>80</v>
      </c>
      <c r="B122" s="2">
        <v>117</v>
      </c>
      <c r="C122" s="2" t="str">
        <f>HYPERLINK("https://kokusho.nijl.ac.jp/biblio/100382297/117")</f>
        <v>https://kokusho.nijl.ac.jp/biblio/100382297/117</v>
      </c>
    </row>
    <row r="123" spans="1:3" x14ac:dyDescent="0.4">
      <c r="A123" s="2" t="s">
        <v>81</v>
      </c>
      <c r="B123" s="2">
        <v>117</v>
      </c>
      <c r="C123" s="2" t="str">
        <f>HYPERLINK("https://kokusho.nijl.ac.jp/biblio/100382297/117")</f>
        <v>https://kokusho.nijl.ac.jp/biblio/100382297/117</v>
      </c>
    </row>
    <row r="124" spans="1:3" x14ac:dyDescent="0.4">
      <c r="A124" s="2" t="s">
        <v>82</v>
      </c>
      <c r="B124" s="2">
        <v>118</v>
      </c>
      <c r="C124" s="2" t="str">
        <f>HYPERLINK("https://kokusho.nijl.ac.jp/biblio/100382297/118")</f>
        <v>https://kokusho.nijl.ac.jp/biblio/100382297/118</v>
      </c>
    </row>
    <row r="125" spans="1:3" x14ac:dyDescent="0.4">
      <c r="A125" s="2" t="s">
        <v>83</v>
      </c>
      <c r="B125" s="2">
        <v>119</v>
      </c>
      <c r="C125" s="2" t="str">
        <f>HYPERLINK("https://kokusho.nijl.ac.jp/biblio/100382297/119")</f>
        <v>https://kokusho.nijl.ac.jp/biblio/100382297/119</v>
      </c>
    </row>
    <row r="126" spans="1:3" x14ac:dyDescent="0.4">
      <c r="A126" s="2" t="s">
        <v>84</v>
      </c>
      <c r="B126" s="2">
        <v>120</v>
      </c>
      <c r="C126" s="2" t="str">
        <f>HYPERLINK("https://kokusho.nijl.ac.jp/biblio/100382297/120")</f>
        <v>https://kokusho.nijl.ac.jp/biblio/100382297/120</v>
      </c>
    </row>
    <row r="127" spans="1:3" x14ac:dyDescent="0.4">
      <c r="A127" s="2" t="s">
        <v>85</v>
      </c>
      <c r="B127" s="2">
        <v>121</v>
      </c>
      <c r="C127" s="2" t="str">
        <f>HYPERLINK("https://kokusho.nijl.ac.jp/biblio/100382297/121")</f>
        <v>https://kokusho.nijl.ac.jp/biblio/100382297/121</v>
      </c>
    </row>
    <row r="128" spans="1:3" x14ac:dyDescent="0.4">
      <c r="A128" s="2" t="s">
        <v>86</v>
      </c>
      <c r="B128" s="2">
        <v>121</v>
      </c>
      <c r="C128" s="2" t="str">
        <f>HYPERLINK("https://kokusho.nijl.ac.jp/biblio/100382297/121")</f>
        <v>https://kokusho.nijl.ac.jp/biblio/100382297/121</v>
      </c>
    </row>
    <row r="129" spans="1:3" x14ac:dyDescent="0.4">
      <c r="A129" s="2" t="s">
        <v>87</v>
      </c>
      <c r="B129" s="2">
        <v>121</v>
      </c>
      <c r="C129" s="2" t="str">
        <f>HYPERLINK("https://kokusho.nijl.ac.jp/biblio/100382297/121")</f>
        <v>https://kokusho.nijl.ac.jp/biblio/100382297/121</v>
      </c>
    </row>
    <row r="130" spans="1:3" x14ac:dyDescent="0.4">
      <c r="A130" s="2" t="s">
        <v>88</v>
      </c>
      <c r="B130" s="2">
        <v>122</v>
      </c>
      <c r="C130" s="2" t="str">
        <f>HYPERLINK("https://kokusho.nijl.ac.jp/biblio/100382297/122")</f>
        <v>https://kokusho.nijl.ac.jp/biblio/100382297/122</v>
      </c>
    </row>
    <row r="131" spans="1:3" x14ac:dyDescent="0.4">
      <c r="A131" s="2" t="s">
        <v>89</v>
      </c>
      <c r="B131" s="2">
        <v>127</v>
      </c>
      <c r="C131" s="2" t="str">
        <f>HYPERLINK("https://kokusho.nijl.ac.jp/biblio/100382297/127")</f>
        <v>https://kokusho.nijl.ac.jp/biblio/100382297/127</v>
      </c>
    </row>
    <row r="132" spans="1:3" x14ac:dyDescent="0.4">
      <c r="A132" s="2" t="s">
        <v>90</v>
      </c>
      <c r="B132" s="2">
        <v>129</v>
      </c>
      <c r="C132" s="2" t="str">
        <f>HYPERLINK("https://kokusho.nijl.ac.jp/biblio/100382297/129")</f>
        <v>https://kokusho.nijl.ac.jp/biblio/100382297/129</v>
      </c>
    </row>
    <row r="133" spans="1:3" x14ac:dyDescent="0.4">
      <c r="A133" s="2" t="s">
        <v>92</v>
      </c>
      <c r="B133" s="2">
        <v>129</v>
      </c>
      <c r="C133" s="2" t="str">
        <f>HYPERLINK("https://kokusho.nijl.ac.jp/biblio/100382297/129")</f>
        <v>https://kokusho.nijl.ac.jp/biblio/100382297/129</v>
      </c>
    </row>
    <row r="134" spans="1:3" x14ac:dyDescent="0.4">
      <c r="A134" s="2" t="s">
        <v>91</v>
      </c>
      <c r="B134" s="2">
        <v>131</v>
      </c>
      <c r="C134" s="2" t="str">
        <f>HYPERLINK("https://kokusho.nijl.ac.jp/biblio/100382297/131")</f>
        <v>https://kokusho.nijl.ac.jp/biblio/100382297/131</v>
      </c>
    </row>
    <row r="135" spans="1:3" x14ac:dyDescent="0.4">
      <c r="A135" s="2" t="s">
        <v>93</v>
      </c>
      <c r="B135" s="2">
        <v>132</v>
      </c>
      <c r="C135" s="2" t="str">
        <f>HYPERLINK("https://kokusho.nijl.ac.jp/biblio/100382297/132")</f>
        <v>https://kokusho.nijl.ac.jp/biblio/100382297/132</v>
      </c>
    </row>
    <row r="136" spans="1:3" x14ac:dyDescent="0.4">
      <c r="A136" s="2" t="s">
        <v>112</v>
      </c>
      <c r="B136" s="2">
        <v>135</v>
      </c>
      <c r="C136" s="2" t="str">
        <f>HYPERLINK("https://kokusho.nijl.ac.jp/biblio/100382297/135")</f>
        <v>https://kokusho.nijl.ac.jp/biblio/100382297/135</v>
      </c>
    </row>
    <row r="137" spans="1:3" x14ac:dyDescent="0.4">
      <c r="A137" s="2" t="s">
        <v>94</v>
      </c>
      <c r="B137" s="2">
        <v>137</v>
      </c>
      <c r="C137" s="2" t="str">
        <f>HYPERLINK("https://kokusho.nijl.ac.jp/biblio/100382297/137")</f>
        <v>https://kokusho.nijl.ac.jp/biblio/100382297/137</v>
      </c>
    </row>
    <row r="138" spans="1:3" x14ac:dyDescent="0.4">
      <c r="A138" s="2" t="s">
        <v>38</v>
      </c>
      <c r="B138" s="2">
        <v>137</v>
      </c>
      <c r="C138" s="2" t="str">
        <f>HYPERLINK("https://kokusho.nijl.ac.jp/biblio/100382297/137")</f>
        <v>https://kokusho.nijl.ac.jp/biblio/100382297/137</v>
      </c>
    </row>
    <row r="139" spans="1:3" x14ac:dyDescent="0.4">
      <c r="A139" s="2" t="s">
        <v>95</v>
      </c>
      <c r="B139" s="2">
        <v>137</v>
      </c>
      <c r="C139" s="2" t="str">
        <f>HYPERLINK("https://kokusho.nijl.ac.jp/biblio/100382297/137")</f>
        <v>https://kokusho.nijl.ac.jp/biblio/100382297/137</v>
      </c>
    </row>
    <row r="140" spans="1:3" x14ac:dyDescent="0.4">
      <c r="A140" s="2" t="s">
        <v>96</v>
      </c>
      <c r="B140" s="2">
        <v>140</v>
      </c>
      <c r="C140" s="2" t="str">
        <f>HYPERLINK("https://kokusho.nijl.ac.jp/biblio/100382297/140")</f>
        <v>https://kokusho.nijl.ac.jp/biblio/100382297/140</v>
      </c>
    </row>
    <row r="141" spans="1:3" x14ac:dyDescent="0.4">
      <c r="A141" s="2" t="s">
        <v>104</v>
      </c>
      <c r="B141" s="2">
        <v>143</v>
      </c>
      <c r="C141" s="2" t="str">
        <f>HYPERLINK("https://kokusho.nijl.ac.jp/biblio/100382297/143")</f>
        <v>https://kokusho.nijl.ac.jp/biblio/100382297/143</v>
      </c>
    </row>
    <row r="142" spans="1:3" x14ac:dyDescent="0.4">
      <c r="A142" s="2" t="s">
        <v>105</v>
      </c>
      <c r="B142" s="2">
        <v>145</v>
      </c>
      <c r="C142" s="2" t="str">
        <f>HYPERLINK("https://kokusho.nijl.ac.jp/biblio/100382297/145")</f>
        <v>https://kokusho.nijl.ac.jp/biblio/100382297/145</v>
      </c>
    </row>
    <row r="143" spans="1:3" x14ac:dyDescent="0.4">
      <c r="A143" s="2" t="s">
        <v>106</v>
      </c>
      <c r="B143" s="2">
        <v>145</v>
      </c>
      <c r="C143" s="2" t="str">
        <f>HYPERLINK("https://kokusho.nijl.ac.jp/biblio/100382297/145")</f>
        <v>https://kokusho.nijl.ac.jp/biblio/100382297/145</v>
      </c>
    </row>
    <row r="145" spans="3:3" x14ac:dyDescent="0.4">
      <c r="C145" t="s">
        <v>98</v>
      </c>
    </row>
    <row r="146" spans="3:3" x14ac:dyDescent="0.4">
      <c r="C146" t="s">
        <v>0</v>
      </c>
    </row>
    <row r="147" spans="3:3" x14ac:dyDescent="0.4">
      <c r="C147" t="s">
        <v>1</v>
      </c>
    </row>
    <row r="148" spans="3:3" x14ac:dyDescent="0.4">
      <c r="C148" t="s">
        <v>2</v>
      </c>
    </row>
    <row r="149" spans="3:3" x14ac:dyDescent="0.4">
      <c r="C149" t="s">
        <v>3</v>
      </c>
    </row>
    <row r="150" spans="3:3" x14ac:dyDescent="0.4">
      <c r="C150" t="s">
        <v>123</v>
      </c>
    </row>
    <row r="151" spans="3:3" x14ac:dyDescent="0.4">
      <c r="C151" t="s">
        <v>4</v>
      </c>
    </row>
    <row r="187" spans="1:1" x14ac:dyDescent="0.4">
      <c r="A187" s="1"/>
    </row>
  </sheetData>
  <phoneticPr fontId="1"/>
  <hyperlinks>
    <hyperlink ref="C1" r:id="rId1" xr:uid="{C582A345-F439-4074-9088-F5DCE4C2B2D4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健二 小林</dc:creator>
  <cp:lastModifiedBy>健二 小林</cp:lastModifiedBy>
  <dcterms:created xsi:type="dcterms:W3CDTF">2024-11-14T14:52:25Z</dcterms:created>
  <dcterms:modified xsi:type="dcterms:W3CDTF">2024-11-15T08:31:08Z</dcterms:modified>
</cp:coreProperties>
</file>